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0" yWindow="1400" windowWidth="21160" windowHeight="15140" tabRatio="500" activeTab="0"/>
  </bookViews>
  <sheets>
    <sheet name="mjb.revisions" sheetId="1" r:id="rId1"/>
  </sheets>
  <definedNames>
    <definedName name="_xlnm.Print_Area" localSheetId="0">'mjb.revisions'!$A$1:$E$72</definedName>
  </definedNames>
  <calcPr fullCalcOnLoad="1"/>
</workbook>
</file>

<file path=xl/sharedStrings.xml><?xml version="1.0" encoding="utf-8"?>
<sst xmlns="http://schemas.openxmlformats.org/spreadsheetml/2006/main" count="63" uniqueCount="59">
  <si>
    <t>Telephone/Conference Call line</t>
  </si>
  <si>
    <t>Membership/Collaboration</t>
  </si>
  <si>
    <t>The Media Consortium 2009 Projected Budget</t>
  </si>
  <si>
    <t>Fixed Expenses</t>
  </si>
  <si>
    <t>Glaser Progress Foundation</t>
  </si>
  <si>
    <t>2009 Total</t>
  </si>
  <si>
    <t>Q3-Q4 09</t>
  </si>
  <si>
    <t>YTD 09</t>
  </si>
  <si>
    <t>2008 grant balance carry forward</t>
  </si>
  <si>
    <t>SEIU</t>
  </si>
  <si>
    <t>Arca (Musgrove Conference)</t>
  </si>
  <si>
    <t>Internship Stipend ($2,000/intern)</t>
  </si>
  <si>
    <t>MC meetings (includes Muscgrove Conf.)</t>
  </si>
  <si>
    <t>2009 Confirmed Revenue Sources (rec'd)</t>
  </si>
  <si>
    <t>Q1-Q2 09</t>
  </si>
  <si>
    <t>2010 Total</t>
  </si>
  <si>
    <t>Surdna Foundation</t>
  </si>
  <si>
    <t>Internship Program</t>
  </si>
  <si>
    <t>Quixote Foundation</t>
  </si>
  <si>
    <t>Arca Foundation</t>
  </si>
  <si>
    <t>Additional 2009 Fundraising Efforts</t>
  </si>
  <si>
    <t>Total 2009 Additional Fundraising Efforts</t>
  </si>
  <si>
    <t>Notes on Additional Funds Needed</t>
  </si>
  <si>
    <t>Project Assistant/Contractor</t>
  </si>
  <si>
    <t>Total Project Expenses</t>
  </si>
  <si>
    <t>2nd Stage Game Changer Report</t>
  </si>
  <si>
    <t>TMC Total Budget</t>
  </si>
  <si>
    <t>Scholarship Travel Fund</t>
  </si>
  <si>
    <t>Open Society Institute</t>
  </si>
  <si>
    <t>Wallace Global Fund</t>
  </si>
  <si>
    <t>Jo List Estate</t>
  </si>
  <si>
    <t>Member Dues</t>
  </si>
  <si>
    <t>Total</t>
  </si>
  <si>
    <t>Personnel</t>
  </si>
  <si>
    <t>Project Director</t>
  </si>
  <si>
    <t>Senior Program Associate</t>
  </si>
  <si>
    <t>Total Personnel</t>
  </si>
  <si>
    <t>Non-personnel admin</t>
  </si>
  <si>
    <t>Travel and Lodging</t>
  </si>
  <si>
    <t>Web site and List Serve</t>
  </si>
  <si>
    <t>Legal</t>
  </si>
  <si>
    <t>Total non-personnel admin</t>
  </si>
  <si>
    <t>Office/office materials</t>
  </si>
  <si>
    <t>Total Fixed Expenses</t>
  </si>
  <si>
    <t>Projects</t>
  </si>
  <si>
    <t>MediaWire</t>
  </si>
  <si>
    <t>CommonSense</t>
  </si>
  <si>
    <t>MediaWire Bloggers</t>
  </si>
  <si>
    <t>Advertising/Marketing</t>
  </si>
  <si>
    <t>Media Darlings</t>
  </si>
  <si>
    <t>Admin/Overhead</t>
  </si>
  <si>
    <t>Sub-Total Expenses</t>
  </si>
  <si>
    <t>Total Expenses</t>
  </si>
  <si>
    <t>Revenue</t>
  </si>
  <si>
    <t>Personnel Administrative</t>
  </si>
  <si>
    <t>Projected</t>
  </si>
  <si>
    <t>For: The Surdna Foundation</t>
  </si>
  <si>
    <t>Prepared: June 2009</t>
  </si>
  <si>
    <t>Total Revenue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</si>
</sst>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  <numFmt numFmtId="165" formatCode="[$$-409]#,##0.0_);\([$$-409]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$-409]#,##0.00_);\([$$-409]#,##0.00\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12"/>
      <color indexed="53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44" fontId="8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1" fillId="0" borderId="1" xfId="17" applyNumberFormat="1" applyFont="1" applyBorder="1" applyAlignment="1">
      <alignment wrapText="1"/>
    </xf>
    <xf numFmtId="164" fontId="0" fillId="0" borderId="1" xfId="17" applyNumberFormat="1" applyBorder="1" applyAlignment="1">
      <alignment horizontal="right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164" fontId="9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164" fontId="9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0" fillId="0" borderId="2" xfId="0" applyNumberFormat="1" applyFont="1" applyBorder="1" applyAlignment="1">
      <alignment horizontal="right" vertical="top" wrapText="1"/>
    </xf>
    <xf numFmtId="164" fontId="0" fillId="0" borderId="2" xfId="0" applyNumberForma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0" fillId="0" borderId="2" xfId="0" applyNumberForma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right" wrapText="1"/>
    </xf>
    <xf numFmtId="164" fontId="1" fillId="0" borderId="2" xfId="17" applyNumberFormat="1" applyFont="1" applyBorder="1" applyAlignment="1">
      <alignment wrapText="1"/>
    </xf>
    <xf numFmtId="164" fontId="0" fillId="0" borderId="2" xfId="17" applyNumberForma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164" fontId="4" fillId="0" borderId="0" xfId="0" applyNumberFormat="1" applyFont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152400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29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9"/>
  <sheetViews>
    <sheetView tabSelected="1" workbookViewId="0" topLeftCell="A1">
      <selection activeCell="C26" sqref="C26"/>
    </sheetView>
  </sheetViews>
  <sheetFormatPr defaultColWidth="11.00390625" defaultRowHeight="12.75"/>
  <cols>
    <col min="1" max="1" width="37.875" style="1" customWidth="1"/>
    <col min="2" max="2" width="15.625" style="8" bestFit="1" customWidth="1"/>
    <col min="3" max="3" width="10.625" style="8" bestFit="1" customWidth="1"/>
    <col min="4" max="5" width="10.625" style="1" bestFit="1" customWidth="1"/>
    <col min="6" max="6" width="20.00390625" style="1" customWidth="1"/>
    <col min="7" max="16384" width="10.75390625" style="1" customWidth="1"/>
  </cols>
  <sheetData>
    <row r="1" ht="51" customHeight="1"/>
    <row r="2" ht="12.75"/>
    <row r="3" ht="12.75"/>
    <row r="4" ht="12.75"/>
    <row r="5" ht="12.75"/>
    <row r="6" ht="12.75">
      <c r="A6" s="1" t="s">
        <v>56</v>
      </c>
    </row>
    <row r="7" spans="1:3" ht="12.75">
      <c r="A7" s="2" t="s">
        <v>2</v>
      </c>
      <c r="B7" s="36"/>
      <c r="C7" s="36"/>
    </row>
    <row r="8" spans="1:3" ht="12.75">
      <c r="A8" t="s">
        <v>57</v>
      </c>
      <c r="B8" s="37"/>
      <c r="C8" s="37"/>
    </row>
    <row r="9" spans="2:5" ht="12.75">
      <c r="B9" s="17" t="s">
        <v>7</v>
      </c>
      <c r="C9" s="17" t="s">
        <v>55</v>
      </c>
      <c r="D9" s="64" t="s">
        <v>55</v>
      </c>
      <c r="E9" s="63" t="s">
        <v>55</v>
      </c>
    </row>
    <row r="10" spans="2:5" ht="13.5" thickBot="1">
      <c r="B10" s="65" t="s">
        <v>14</v>
      </c>
      <c r="C10" s="65" t="s">
        <v>6</v>
      </c>
      <c r="D10" s="66" t="s">
        <v>5</v>
      </c>
      <c r="E10" s="67" t="s">
        <v>15</v>
      </c>
    </row>
    <row r="11" spans="1:5" ht="16.5" thickTop="1">
      <c r="A11" s="12" t="s">
        <v>53</v>
      </c>
      <c r="B11" s="68"/>
      <c r="C11" s="68"/>
      <c r="D11" s="49"/>
      <c r="E11" s="18"/>
    </row>
    <row r="12" spans="1:5" ht="12.75">
      <c r="A12" s="3" t="s">
        <v>13</v>
      </c>
      <c r="B12" s="68"/>
      <c r="C12" s="68"/>
      <c r="D12" s="49"/>
      <c r="E12" s="18"/>
    </row>
    <row r="13" spans="1:5" ht="12.75">
      <c r="A13" s="1" t="s">
        <v>28</v>
      </c>
      <c r="B13" s="28">
        <v>100000</v>
      </c>
      <c r="C13" s="28">
        <v>0</v>
      </c>
      <c r="D13" s="50">
        <f aca="true" t="shared" si="0" ref="D13:D19">+B13+C13</f>
        <v>100000</v>
      </c>
      <c r="E13" s="19">
        <v>125000</v>
      </c>
    </row>
    <row r="14" spans="1:5" ht="12.75">
      <c r="A14" s="1" t="s">
        <v>29</v>
      </c>
      <c r="B14" s="28">
        <v>50000</v>
      </c>
      <c r="C14" s="28">
        <v>0</v>
      </c>
      <c r="D14" s="50">
        <f t="shared" si="0"/>
        <v>50000</v>
      </c>
      <c r="E14" s="19">
        <v>60000</v>
      </c>
    </row>
    <row r="15" spans="1:5" ht="12.75">
      <c r="A15" s="1" t="s">
        <v>30</v>
      </c>
      <c r="B15" s="28">
        <v>56000</v>
      </c>
      <c r="C15" s="28">
        <v>0</v>
      </c>
      <c r="D15" s="50">
        <f t="shared" si="0"/>
        <v>56000</v>
      </c>
      <c r="E15" s="19">
        <v>0</v>
      </c>
    </row>
    <row r="16" spans="1:5" ht="12.75">
      <c r="A16" s="1" t="s">
        <v>8</v>
      </c>
      <c r="B16" s="28">
        <v>48000</v>
      </c>
      <c r="C16" s="28">
        <v>0</v>
      </c>
      <c r="D16" s="50">
        <f t="shared" si="0"/>
        <v>48000</v>
      </c>
      <c r="E16" s="19">
        <v>0</v>
      </c>
    </row>
    <row r="17" spans="1:5" ht="12.75">
      <c r="A17" s="1" t="s">
        <v>9</v>
      </c>
      <c r="B17" s="28">
        <v>5000</v>
      </c>
      <c r="C17" s="28">
        <v>0</v>
      </c>
      <c r="D17" s="50">
        <f t="shared" si="0"/>
        <v>5000</v>
      </c>
      <c r="E17" s="19">
        <v>0</v>
      </c>
    </row>
    <row r="18" spans="1:5" ht="12.75">
      <c r="A18" s="1" t="s">
        <v>10</v>
      </c>
      <c r="B18" s="28">
        <v>22500</v>
      </c>
      <c r="C18" s="28">
        <v>0</v>
      </c>
      <c r="D18" s="50">
        <f t="shared" si="0"/>
        <v>22500</v>
      </c>
      <c r="E18" s="19">
        <v>0</v>
      </c>
    </row>
    <row r="19" spans="1:5" ht="12.75">
      <c r="A19" s="1" t="s">
        <v>31</v>
      </c>
      <c r="B19" s="28">
        <f>2250+8700+1250</f>
        <v>12200</v>
      </c>
      <c r="C19" s="28">
        <f>16000-B19</f>
        <v>3800</v>
      </c>
      <c r="D19" s="50">
        <f t="shared" si="0"/>
        <v>16000</v>
      </c>
      <c r="E19" s="19">
        <v>16000</v>
      </c>
    </row>
    <row r="20" spans="1:5" ht="12.75">
      <c r="A20" s="1" t="s">
        <v>19</v>
      </c>
      <c r="B20" s="28">
        <v>0</v>
      </c>
      <c r="C20" s="28">
        <v>40000</v>
      </c>
      <c r="D20" s="50">
        <v>40000</v>
      </c>
      <c r="E20" s="19">
        <v>50000</v>
      </c>
    </row>
    <row r="21" spans="1:5" ht="12.75">
      <c r="A21" s="4" t="s">
        <v>32</v>
      </c>
      <c r="B21" s="29">
        <f>SUM(B13:B20)</f>
        <v>293700</v>
      </c>
      <c r="C21" s="29">
        <f>SUM(C13:C20)</f>
        <v>43800</v>
      </c>
      <c r="D21" s="51">
        <f>SUM(D13:D20)</f>
        <v>337500</v>
      </c>
      <c r="E21" s="20">
        <f>SUM(E13:E20)</f>
        <v>251000</v>
      </c>
    </row>
    <row r="22" spans="1:5" ht="12.75">
      <c r="A22" s="4"/>
      <c r="B22" s="29"/>
      <c r="C22" s="29"/>
      <c r="D22" s="51"/>
      <c r="E22" s="20"/>
    </row>
    <row r="23" spans="1:5" ht="12.75">
      <c r="A23" s="7" t="s">
        <v>20</v>
      </c>
      <c r="B23" s="38"/>
      <c r="C23" s="38"/>
      <c r="D23" s="51"/>
      <c r="E23" s="20"/>
    </row>
    <row r="24" spans="1:5" ht="12.75">
      <c r="A24" s="11" t="s">
        <v>18</v>
      </c>
      <c r="B24" s="39">
        <v>0</v>
      </c>
      <c r="C24" s="39"/>
      <c r="D24" s="50">
        <f>+B24+C24</f>
        <v>0</v>
      </c>
      <c r="E24" s="19">
        <v>25000</v>
      </c>
    </row>
    <row r="25" spans="1:5" ht="12.75">
      <c r="A25" s="11" t="s">
        <v>4</v>
      </c>
      <c r="B25" s="39">
        <v>0</v>
      </c>
      <c r="C25" s="39"/>
      <c r="D25" s="50">
        <f>+B25+C25</f>
        <v>0</v>
      </c>
      <c r="E25" s="19">
        <v>45000</v>
      </c>
    </row>
    <row r="26" spans="1:5" ht="12.75">
      <c r="A26" s="11" t="s">
        <v>16</v>
      </c>
      <c r="B26" s="39">
        <v>0</v>
      </c>
      <c r="C26" s="39">
        <v>100000</v>
      </c>
      <c r="D26" s="50">
        <f>+B26+C26</f>
        <v>100000</v>
      </c>
      <c r="E26" s="19">
        <v>100000</v>
      </c>
    </row>
    <row r="27" spans="1:5" ht="12.75">
      <c r="A27" s="7" t="s">
        <v>21</v>
      </c>
      <c r="B27" s="38">
        <f>+SUM(B24:B26)</f>
        <v>0</v>
      </c>
      <c r="C27" s="38">
        <f>+SUM(C24:C26)</f>
        <v>100000</v>
      </c>
      <c r="D27" s="52">
        <f>SUM(D24:D26)</f>
        <v>100000</v>
      </c>
      <c r="E27" s="22">
        <f>SUM(E24:E26)</f>
        <v>170000</v>
      </c>
    </row>
    <row r="28" spans="1:5" ht="12.75">
      <c r="A28" s="6" t="s">
        <v>58</v>
      </c>
      <c r="B28" s="34">
        <f>+B21+B27</f>
        <v>293700</v>
      </c>
      <c r="C28" s="34">
        <f>+C21+C27</f>
        <v>143800</v>
      </c>
      <c r="D28" s="62">
        <f>+D21+D27</f>
        <v>437500</v>
      </c>
      <c r="E28" s="35">
        <f>+E21+E27</f>
        <v>421000</v>
      </c>
    </row>
    <row r="29" spans="1:5" ht="12.75">
      <c r="A29" s="11"/>
      <c r="B29" s="39"/>
      <c r="C29" s="39"/>
      <c r="D29" s="53"/>
      <c r="E29" s="21"/>
    </row>
    <row r="30" spans="1:5" ht="15.75">
      <c r="A30" s="13" t="s">
        <v>3</v>
      </c>
      <c r="B30" s="40"/>
      <c r="C30" s="40"/>
      <c r="D30" s="54"/>
      <c r="E30" s="23"/>
    </row>
    <row r="31" spans="1:5" ht="12.75">
      <c r="A31" s="5" t="s">
        <v>33</v>
      </c>
      <c r="B31" s="41"/>
      <c r="C31" s="41"/>
      <c r="D31" s="55"/>
      <c r="E31" s="24"/>
    </row>
    <row r="32" spans="1:5" ht="12.75">
      <c r="A32" t="s">
        <v>34</v>
      </c>
      <c r="B32" s="42">
        <v>35000</v>
      </c>
      <c r="C32" s="42">
        <v>38000</v>
      </c>
      <c r="D32" s="54">
        <f>+SUM(B32:C32)</f>
        <v>73000</v>
      </c>
      <c r="E32" s="23">
        <v>75200</v>
      </c>
    </row>
    <row r="33" spans="1:5" ht="12.75">
      <c r="A33" t="s">
        <v>35</v>
      </c>
      <c r="B33" s="42">
        <f>1750*5+1884.62*6+134.62*5+1884.62+1884.62</f>
        <v>24500.059999999998</v>
      </c>
      <c r="C33" s="42">
        <f>+B33</f>
        <v>24500.059999999998</v>
      </c>
      <c r="D33" s="54">
        <f>+SUM(B33:C33)</f>
        <v>49000.119999999995</v>
      </c>
      <c r="E33" s="23">
        <v>50500</v>
      </c>
    </row>
    <row r="34" spans="1:5" ht="12.75">
      <c r="A34" t="s">
        <v>23</v>
      </c>
      <c r="B34" s="42">
        <v>7900</v>
      </c>
      <c r="C34" s="42">
        <v>7900</v>
      </c>
      <c r="D34" s="54">
        <f>+SUM(B34:C34)</f>
        <v>15800</v>
      </c>
      <c r="E34" s="23">
        <v>16300</v>
      </c>
    </row>
    <row r="35" spans="1:5" ht="12.75">
      <c r="A35" t="s">
        <v>54</v>
      </c>
      <c r="B35" s="42">
        <v>8600</v>
      </c>
      <c r="C35" s="42">
        <f>+B35</f>
        <v>8600</v>
      </c>
      <c r="D35" s="54">
        <f>+SUM(B35:C35)</f>
        <v>17200</v>
      </c>
      <c r="E35" s="23">
        <v>17800</v>
      </c>
    </row>
    <row r="36" spans="1:5" ht="12.75">
      <c r="A36" s="3" t="s">
        <v>36</v>
      </c>
      <c r="B36" s="43">
        <f>+SUM(B32:B35)</f>
        <v>76000.06</v>
      </c>
      <c r="C36" s="43">
        <f>+SUM(C32:C35)</f>
        <v>79000.06</v>
      </c>
      <c r="D36" s="56">
        <f>SUM(D32:D35)</f>
        <v>155000.12</v>
      </c>
      <c r="E36" s="25">
        <f>SUM(E32:E35)</f>
        <v>159800</v>
      </c>
    </row>
    <row r="37" spans="2:5" ht="12.75">
      <c r="B37" s="28"/>
      <c r="C37" s="28"/>
      <c r="D37" s="57"/>
      <c r="E37" s="26"/>
    </row>
    <row r="38" spans="1:5" ht="12.75">
      <c r="A38" s="5" t="s">
        <v>37</v>
      </c>
      <c r="B38" s="41"/>
      <c r="C38" s="41"/>
      <c r="D38" s="54"/>
      <c r="E38" s="23"/>
    </row>
    <row r="39" spans="1:5" ht="12.75">
      <c r="A39" t="s">
        <v>42</v>
      </c>
      <c r="B39" s="42">
        <f>295+26.64+66.29+12</f>
        <v>399.93</v>
      </c>
      <c r="C39" s="42">
        <f>+B39</f>
        <v>399.93</v>
      </c>
      <c r="D39" s="54">
        <f>+SUM(B39:C39)</f>
        <v>799.86</v>
      </c>
      <c r="E39" s="23">
        <v>900</v>
      </c>
    </row>
    <row r="40" spans="1:5" ht="12.75">
      <c r="A40" t="s">
        <v>0</v>
      </c>
      <c r="B40" s="42">
        <v>900</v>
      </c>
      <c r="C40" s="42">
        <f>+B40</f>
        <v>900</v>
      </c>
      <c r="D40" s="54">
        <f>+SUM(B40:C40)</f>
        <v>1800</v>
      </c>
      <c r="E40" s="23">
        <v>1900</v>
      </c>
    </row>
    <row r="41" spans="1:5" ht="12.75">
      <c r="A41" t="s">
        <v>38</v>
      </c>
      <c r="B41" s="42">
        <v>1100</v>
      </c>
      <c r="C41" s="42">
        <f>+B41</f>
        <v>1100</v>
      </c>
      <c r="D41" s="54">
        <f>+SUM(B41:C41)</f>
        <v>2200</v>
      </c>
      <c r="E41" s="23">
        <v>2300</v>
      </c>
    </row>
    <row r="42" spans="1:5" ht="12.75">
      <c r="A42" t="s">
        <v>39</v>
      </c>
      <c r="B42" s="42">
        <v>500</v>
      </c>
      <c r="C42" s="42">
        <f>+B42</f>
        <v>500</v>
      </c>
      <c r="D42" s="54">
        <f>+SUM(B42:C42)</f>
        <v>1000</v>
      </c>
      <c r="E42" s="23">
        <v>1100</v>
      </c>
    </row>
    <row r="43" spans="1:5" ht="12.75">
      <c r="A43" t="s">
        <v>40</v>
      </c>
      <c r="B43" s="42">
        <v>400</v>
      </c>
      <c r="C43" s="42">
        <f>+B43</f>
        <v>400</v>
      </c>
      <c r="D43" s="54">
        <f>+SUM(B43:C43)</f>
        <v>800</v>
      </c>
      <c r="E43" s="23">
        <v>900</v>
      </c>
    </row>
    <row r="44" spans="1:5" ht="12.75">
      <c r="A44" s="3" t="s">
        <v>41</v>
      </c>
      <c r="B44" s="43">
        <f>+SUM(B39:B43)</f>
        <v>3299.9300000000003</v>
      </c>
      <c r="C44" s="43">
        <f>+SUM(C39:C43)</f>
        <v>3299.9300000000003</v>
      </c>
      <c r="D44" s="56">
        <f>SUM(D39+D40+D41+D42+D43)</f>
        <v>6599.860000000001</v>
      </c>
      <c r="E44" s="25">
        <f>SUM(E39+E40+E41+E42+E43)</f>
        <v>7100</v>
      </c>
    </row>
    <row r="45" spans="1:5" ht="12.75">
      <c r="A45" s="4" t="s">
        <v>43</v>
      </c>
      <c r="B45" s="29">
        <f>+B44+B36</f>
        <v>79299.98999999999</v>
      </c>
      <c r="C45" s="29">
        <f>+C44+C36</f>
        <v>82299.98999999999</v>
      </c>
      <c r="D45" s="51">
        <f>SUM(D36+D44)</f>
        <v>161599.97999999998</v>
      </c>
      <c r="E45" s="20">
        <f>SUM(E36+E44)</f>
        <v>166900</v>
      </c>
    </row>
    <row r="46" spans="2:5" ht="12.75">
      <c r="B46" s="28"/>
      <c r="C46" s="28"/>
      <c r="D46" s="57"/>
      <c r="E46" s="26"/>
    </row>
    <row r="47" spans="1:5" ht="15.75">
      <c r="A47" s="14" t="s">
        <v>44</v>
      </c>
      <c r="B47" s="44"/>
      <c r="C47" s="44"/>
      <c r="D47" s="58"/>
      <c r="E47" s="27"/>
    </row>
    <row r="48" spans="1:5" ht="12.75">
      <c r="A48" s="10" t="s">
        <v>1</v>
      </c>
      <c r="B48" s="45"/>
      <c r="C48" s="45"/>
      <c r="D48" s="57"/>
      <c r="E48" s="26"/>
    </row>
    <row r="49" spans="1:5" ht="12.75">
      <c r="A49" s="1" t="s">
        <v>12</v>
      </c>
      <c r="B49" s="28">
        <f>10500+1500+1700+400+100+500+700</f>
        <v>15400</v>
      </c>
      <c r="C49" s="28">
        <v>20000</v>
      </c>
      <c r="D49" s="54">
        <f>+SUM(B49:C49)</f>
        <v>35400</v>
      </c>
      <c r="E49" s="23">
        <v>35000</v>
      </c>
    </row>
    <row r="50" spans="1:5" ht="12.75">
      <c r="A50" s="1" t="s">
        <v>27</v>
      </c>
      <c r="B50" s="28">
        <f>3900+18100-(1500+1700+400+100+500)</f>
        <v>17800</v>
      </c>
      <c r="C50" s="28">
        <v>15500</v>
      </c>
      <c r="D50" s="54">
        <f>+SUM(B50:C50)</f>
        <v>33300</v>
      </c>
      <c r="E50" s="23">
        <v>13970</v>
      </c>
    </row>
    <row r="51" spans="1:5" ht="12.75">
      <c r="A51" s="4" t="s">
        <v>32</v>
      </c>
      <c r="B51" s="29">
        <f>+SUM(B49:B50)</f>
        <v>33200</v>
      </c>
      <c r="C51" s="29">
        <f>+SUM(C49:C50)</f>
        <v>35500</v>
      </c>
      <c r="D51" s="51">
        <f>SUM(D49:D50)</f>
        <v>68700</v>
      </c>
      <c r="E51" s="20">
        <f>SUM(E49:E50)</f>
        <v>48970</v>
      </c>
    </row>
    <row r="52" spans="2:5" ht="12" customHeight="1">
      <c r="B52" s="28"/>
      <c r="C52" s="28"/>
      <c r="D52" s="50"/>
      <c r="E52" s="19"/>
    </row>
    <row r="53" spans="1:5" ht="12.75" customHeight="1">
      <c r="A53" s="10" t="s">
        <v>45</v>
      </c>
      <c r="B53" s="45"/>
      <c r="C53" s="45"/>
      <c r="D53" s="50"/>
      <c r="E53" s="19"/>
    </row>
    <row r="54" spans="1:5" ht="15.75" customHeight="1">
      <c r="A54" s="1" t="s">
        <v>46</v>
      </c>
      <c r="B54" s="28">
        <v>26100</v>
      </c>
      <c r="C54" s="28">
        <f>2750*6</f>
        <v>16500</v>
      </c>
      <c r="D54" s="50">
        <f>+B54+C54</f>
        <v>42600</v>
      </c>
      <c r="E54" s="19">
        <v>38000</v>
      </c>
    </row>
    <row r="55" spans="1:5" ht="12.75">
      <c r="A55" s="1" t="s">
        <v>47</v>
      </c>
      <c r="B55" s="28">
        <v>11700</v>
      </c>
      <c r="C55" s="28">
        <f>+B55+600*6</f>
        <v>15300</v>
      </c>
      <c r="D55" s="50">
        <f>+B55+C55</f>
        <v>27000</v>
      </c>
      <c r="E55" s="19">
        <f>15300*2</f>
        <v>30600</v>
      </c>
    </row>
    <row r="56" spans="1:5" ht="12.75">
      <c r="A56" s="1" t="s">
        <v>48</v>
      </c>
      <c r="B56" s="28">
        <v>0</v>
      </c>
      <c r="C56" s="28">
        <v>2000</v>
      </c>
      <c r="D56" s="50">
        <f>+B56+C56</f>
        <v>2000</v>
      </c>
      <c r="E56" s="19">
        <v>4000</v>
      </c>
    </row>
    <row r="57" spans="1:5" ht="12.75">
      <c r="A57" s="4" t="s">
        <v>32</v>
      </c>
      <c r="B57" s="29">
        <f>+SUM(B54:B56)</f>
        <v>37800</v>
      </c>
      <c r="C57" s="29">
        <f>+SUM(C54:C56)</f>
        <v>33800</v>
      </c>
      <c r="D57" s="51">
        <f>SUM(D54:D56)</f>
        <v>71600</v>
      </c>
      <c r="E57" s="20">
        <f>SUM(E54:E56)</f>
        <v>72600</v>
      </c>
    </row>
    <row r="58" spans="2:5" ht="12.75" customHeight="1">
      <c r="B58" s="28"/>
      <c r="C58" s="28"/>
      <c r="D58" s="50"/>
      <c r="E58" s="19"/>
    </row>
    <row r="59" spans="1:5" ht="15" customHeight="1">
      <c r="A59" s="10" t="s">
        <v>17</v>
      </c>
      <c r="B59" s="45"/>
      <c r="C59" s="45"/>
      <c r="D59" s="57"/>
      <c r="E59" s="26"/>
    </row>
    <row r="60" spans="1:5" ht="12.75">
      <c r="A60" s="4" t="s">
        <v>11</v>
      </c>
      <c r="B60" s="29">
        <v>5100</v>
      </c>
      <c r="C60" s="70">
        <v>24500</v>
      </c>
      <c r="D60" s="51">
        <f>+B60+C60</f>
        <v>29600</v>
      </c>
      <c r="E60" s="20">
        <v>43060</v>
      </c>
    </row>
    <row r="61" spans="2:5" ht="12.75">
      <c r="B61" s="28"/>
      <c r="C61" s="28"/>
      <c r="D61" s="57"/>
      <c r="E61" s="26"/>
    </row>
    <row r="62" spans="1:5" ht="12.75">
      <c r="A62" s="71" t="s">
        <v>49</v>
      </c>
      <c r="B62" s="29">
        <v>0</v>
      </c>
      <c r="C62" s="29">
        <v>90000</v>
      </c>
      <c r="D62" s="51">
        <v>90000</v>
      </c>
      <c r="E62" s="20">
        <v>45000</v>
      </c>
    </row>
    <row r="63" spans="1:5" ht="12.75">
      <c r="A63" s="11"/>
      <c r="B63" s="39"/>
      <c r="C63" s="39"/>
      <c r="D63" s="57"/>
      <c r="E63" s="26"/>
    </row>
    <row r="64" spans="1:5" ht="12.75">
      <c r="A64" s="10" t="s">
        <v>25</v>
      </c>
      <c r="B64" s="29">
        <v>0</v>
      </c>
      <c r="C64" s="29">
        <v>30000</v>
      </c>
      <c r="D64" s="59">
        <v>30000</v>
      </c>
      <c r="E64" s="30">
        <v>15000</v>
      </c>
    </row>
    <row r="65" spans="2:5" ht="18" customHeight="1">
      <c r="B65" s="28"/>
      <c r="C65" s="28"/>
      <c r="D65" s="57"/>
      <c r="E65" s="26"/>
    </row>
    <row r="66" spans="1:5" ht="13.5" customHeight="1">
      <c r="A66" s="16" t="s">
        <v>24</v>
      </c>
      <c r="B66" s="31">
        <f>SUM(B64+B62+B60+B57+B51)</f>
        <v>76100</v>
      </c>
      <c r="C66" s="31">
        <f>SUM(C64+C62+C60+C57+C51)</f>
        <v>213800</v>
      </c>
      <c r="D66" s="60">
        <f>SUM(D64+D62+D60+D57+D51)</f>
        <v>289900</v>
      </c>
      <c r="E66" s="32">
        <f>SUM(E64+E62+E60+E57+E51)</f>
        <v>224630</v>
      </c>
    </row>
    <row r="67" spans="1:5" ht="24" customHeight="1">
      <c r="A67" s="15" t="s">
        <v>26</v>
      </c>
      <c r="B67" s="46"/>
      <c r="C67" s="46"/>
      <c r="D67" s="58"/>
      <c r="E67" s="27"/>
    </row>
    <row r="68" spans="1:5" ht="12.75">
      <c r="A68" s="1" t="s">
        <v>51</v>
      </c>
      <c r="B68" s="28">
        <f>+B66+B45</f>
        <v>155399.99</v>
      </c>
      <c r="C68" s="28">
        <f>+C66+C45</f>
        <v>296099.99</v>
      </c>
      <c r="D68" s="61">
        <f>SUM(D45+D66)</f>
        <v>451499.98</v>
      </c>
      <c r="E68" s="33">
        <f>SUM(E45+E66)</f>
        <v>391530</v>
      </c>
    </row>
    <row r="69" spans="1:5" ht="12.75">
      <c r="A69" s="1" t="s">
        <v>50</v>
      </c>
      <c r="B69" s="28">
        <v>7600</v>
      </c>
      <c r="C69" s="28">
        <f>0.07*(D28)-B69</f>
        <v>23025.000000000004</v>
      </c>
      <c r="D69" s="50">
        <f>+B69+C69</f>
        <v>30625.000000000004</v>
      </c>
      <c r="E69" s="19">
        <f>0.07*E28</f>
        <v>29470.000000000004</v>
      </c>
    </row>
    <row r="70" spans="1:5" ht="12.75">
      <c r="A70" s="6" t="s">
        <v>52</v>
      </c>
      <c r="B70" s="34">
        <f>+B68+B69</f>
        <v>162999.99</v>
      </c>
      <c r="C70" s="34">
        <f>+C68+C69</f>
        <v>319124.99</v>
      </c>
      <c r="D70" s="62">
        <f>SUM(D68+D69)</f>
        <v>482124.98</v>
      </c>
      <c r="E70" s="35">
        <f>SUM(E68+E69)</f>
        <v>421000</v>
      </c>
    </row>
    <row r="71" spans="1:5" ht="12.75">
      <c r="A71" s="6"/>
      <c r="B71" s="47"/>
      <c r="C71" s="47"/>
      <c r="D71" s="9"/>
      <c r="E71" s="9"/>
    </row>
    <row r="72" spans="1:3" ht="12.75">
      <c r="A72" s="7" t="s">
        <v>22</v>
      </c>
      <c r="B72" s="48"/>
      <c r="C72" s="48"/>
    </row>
    <row r="73" spans="4:5" ht="27" customHeight="1">
      <c r="D73" s="69"/>
      <c r="E73" s="10"/>
    </row>
    <row r="75" spans="4:5" ht="46.5" customHeight="1">
      <c r="D75" s="10"/>
      <c r="E75" s="10"/>
    </row>
    <row r="77" spans="4:5" ht="27.75" customHeight="1">
      <c r="D77" s="10"/>
      <c r="E77" s="10"/>
    </row>
    <row r="79" spans="4:5" ht="36.75" customHeight="1">
      <c r="D79" s="10"/>
      <c r="E79" s="10"/>
    </row>
  </sheetData>
  <printOptions horizontalCentered="1"/>
  <pageMargins left="0.25" right="0.25" top="0.7" bottom="0.75" header="0.25" footer="0.5"/>
  <pageSetup orientation="portrait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Tracy Van Slyke</cp:lastModifiedBy>
  <cp:lastPrinted>2009-06-26T18:12:36Z</cp:lastPrinted>
  <dcterms:created xsi:type="dcterms:W3CDTF">2008-12-01T17:36:03Z</dcterms:created>
  <dcterms:modified xsi:type="dcterms:W3CDTF">2009-06-26T18:13:03Z</dcterms:modified>
  <cp:category/>
  <cp:version/>
  <cp:contentType/>
  <cp:contentStatus/>
</cp:coreProperties>
</file>