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15" yWindow="345" windowWidth="15105" windowHeight="13080" activeTab="0"/>
  </bookViews>
  <sheets>
    <sheet name="Surdna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<sst xmlns="http://schemas.openxmlformats.org/spreadsheetml/2006/main" count="35" uniqueCount="35">
  <si>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Item</t>
  </si>
  <si>
    <t>Amount</t>
  </si>
  <si>
    <t>Rent</t>
  </si>
  <si>
    <t>Phone</t>
  </si>
  <si>
    <t>Office Supplies</t>
  </si>
  <si>
    <t>Postage</t>
  </si>
  <si>
    <t>Travel</t>
  </si>
  <si>
    <t>Administrative Services</t>
  </si>
  <si>
    <t>Miscellaneous (prof. dues, equip rental,etc.)</t>
  </si>
  <si>
    <t>Total Expenses</t>
  </si>
  <si>
    <t>Expenses</t>
  </si>
  <si>
    <t>Prepared for the Surdna Foundation</t>
  </si>
  <si>
    <t>February 2009</t>
  </si>
  <si>
    <t>Surdna Foundation</t>
  </si>
  <si>
    <t>The Media Consortium Project</t>
  </si>
  <si>
    <t>2008 Expense Reconciliation</t>
  </si>
  <si>
    <t>Contribution Revenue</t>
  </si>
  <si>
    <t>Other Contributors</t>
  </si>
  <si>
    <t>Total Contribution Revenue</t>
  </si>
  <si>
    <t>Other Revenue</t>
  </si>
  <si>
    <t>Membership Dues</t>
  </si>
  <si>
    <t>Syndicated Reporting Fees</t>
  </si>
  <si>
    <t>Total Other Revenue</t>
  </si>
  <si>
    <t>Total Revenues</t>
  </si>
  <si>
    <t>Personnel Benefits</t>
  </si>
  <si>
    <t>Personnel - Project Management</t>
  </si>
  <si>
    <t>Media Wire</t>
  </si>
  <si>
    <t>Syndicated Reporting</t>
  </si>
  <si>
    <t>Progressive Advertising Network</t>
  </si>
  <si>
    <t>Legal</t>
  </si>
  <si>
    <t>Research</t>
  </si>
  <si>
    <t>Overhead/Administrative</t>
  </si>
  <si>
    <t>Subtotal Direct/Program Expense</t>
  </si>
  <si>
    <t>Subtotal Administrative Expense</t>
  </si>
  <si>
    <t>Program/Meetings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</si>
</sst>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$&quot;#,##0"/>
    <numFmt numFmtId="167" formatCode="&quot;$&quot;#,##0.00"/>
  </numFmts>
  <fonts count="5">
    <font>
      <sz val="10"/>
      <name val="Arial"/>
      <family val="0"/>
    </font>
    <font>
      <sz val="10"/>
      <name val="Gill Sans Std Light"/>
      <family val="2"/>
    </font>
    <font>
      <sz val="8"/>
      <name val="Arial"/>
      <family val="0"/>
    </font>
    <font>
      <sz val="10"/>
      <color indexed="8"/>
      <name val="Gill Sans Std Light"/>
      <family val="2"/>
    </font>
    <font>
      <b/>
      <sz val="10"/>
      <name val="Gill Sans Std Light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165" fontId="1" fillId="0" borderId="0" xfId="15" applyNumberFormat="1" applyFont="1" applyAlignment="1">
      <alignment/>
    </xf>
    <xf numFmtId="165" fontId="1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165" fontId="4" fillId="0" borderId="0" xfId="15" applyNumberFormat="1" applyFont="1" applyAlignment="1">
      <alignment/>
    </xf>
    <xf numFmtId="166" fontId="1" fillId="0" borderId="0" xfId="15" applyNumberFormat="1" applyFont="1" applyAlignment="1">
      <alignment/>
    </xf>
    <xf numFmtId="166" fontId="4" fillId="0" borderId="0" xfId="15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2533650</xdr:colOff>
      <xdr:row>5</xdr:row>
      <xdr:rowOff>142875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25336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E52"/>
  <sheetViews>
    <sheetView tabSelected="1" workbookViewId="0" topLeftCell="A1">
      <selection activeCell="D32" sqref="D32"/>
    </sheetView>
  </sheetViews>
  <sheetFormatPr defaultColWidth="9.140625" defaultRowHeight="12.75"/>
  <cols>
    <col min="1" max="1" width="40.8515625" style="1" bestFit="1" customWidth="1"/>
    <col min="2" max="2" width="9.7109375" style="3" bestFit="1" customWidth="1"/>
    <col min="3" max="3" width="27.00390625" style="1" bestFit="1" customWidth="1"/>
    <col min="4" max="16384" width="9.140625" style="1" customWidth="1"/>
  </cols>
  <sheetData>
    <row r="8" ht="12.75">
      <c r="A8" s="5" t="s">
        <v>14</v>
      </c>
    </row>
    <row r="9" ht="12.75">
      <c r="A9" s="5" t="s">
        <v>15</v>
      </c>
    </row>
    <row r="10" ht="12.75">
      <c r="A10" s="5" t="s">
        <v>11</v>
      </c>
    </row>
    <row r="11" ht="12.75">
      <c r="A11" s="6" t="s">
        <v>12</v>
      </c>
    </row>
    <row r="13" spans="1:2" s="5" customFormat="1" ht="12.75">
      <c r="A13" s="5" t="s">
        <v>0</v>
      </c>
      <c r="B13" s="7" t="s">
        <v>1</v>
      </c>
    </row>
    <row r="14" ht="12.75">
      <c r="A14" s="5" t="s">
        <v>16</v>
      </c>
    </row>
    <row r="15" spans="1:2" ht="12.75">
      <c r="A15" s="1" t="s">
        <v>13</v>
      </c>
      <c r="B15" s="8">
        <v>100000</v>
      </c>
    </row>
    <row r="16" spans="1:2" ht="12.75">
      <c r="A16" s="1" t="s">
        <v>17</v>
      </c>
      <c r="B16" s="8">
        <f>+B47-B22-B15</f>
        <v>341827.1</v>
      </c>
    </row>
    <row r="17" spans="1:2" s="5" customFormat="1" ht="12.75">
      <c r="A17" s="5" t="s">
        <v>18</v>
      </c>
      <c r="B17" s="9">
        <f>SUM(B14:B16)</f>
        <v>441827.1</v>
      </c>
    </row>
    <row r="18" s="5" customFormat="1" ht="12.75">
      <c r="B18" s="9"/>
    </row>
    <row r="19" ht="12.75">
      <c r="A19" s="5" t="s">
        <v>19</v>
      </c>
    </row>
    <row r="20" spans="1:2" ht="12.75">
      <c r="A20" s="1" t="s">
        <v>20</v>
      </c>
      <c r="B20" s="8">
        <v>13800</v>
      </c>
    </row>
    <row r="21" spans="1:2" ht="12.75">
      <c r="A21" s="1" t="s">
        <v>21</v>
      </c>
      <c r="B21" s="8">
        <v>2300</v>
      </c>
    </row>
    <row r="22" spans="1:2" s="5" customFormat="1" ht="12.75">
      <c r="A22" s="5" t="s">
        <v>22</v>
      </c>
      <c r="B22" s="9">
        <f>SUM(B19:B21)</f>
        <v>16100</v>
      </c>
    </row>
    <row r="23" s="5" customFormat="1" ht="12.75">
      <c r="B23" s="9"/>
    </row>
    <row r="24" spans="1:2" s="5" customFormat="1" ht="12.75">
      <c r="A24" s="5" t="s">
        <v>23</v>
      </c>
      <c r="B24" s="9">
        <f>+B17+B22</f>
        <v>457927.1</v>
      </c>
    </row>
    <row r="25" s="5" customFormat="1" ht="12.75">
      <c r="B25" s="9"/>
    </row>
    <row r="26" ht="12.75">
      <c r="B26" s="8"/>
    </row>
    <row r="27" spans="1:2" ht="12.75">
      <c r="A27" s="5" t="s">
        <v>10</v>
      </c>
      <c r="B27" s="8"/>
    </row>
    <row r="28" spans="1:2" ht="12.75">
      <c r="A28" s="1" t="s">
        <v>26</v>
      </c>
      <c r="B28" s="8">
        <f>71+4450+1475+47111+2500</f>
        <v>55607</v>
      </c>
    </row>
    <row r="29" spans="1:2" ht="12.75">
      <c r="A29" s="1" t="s">
        <v>27</v>
      </c>
      <c r="B29" s="8">
        <f>2100+25585.5+22745.7</f>
        <v>50431.2</v>
      </c>
    </row>
    <row r="30" spans="1:2" ht="12.75">
      <c r="A30" s="1" t="s">
        <v>34</v>
      </c>
      <c r="B30" s="8">
        <f>135409.29-47111+4295+10792</f>
        <v>103385.29000000001</v>
      </c>
    </row>
    <row r="31" spans="1:2" ht="12.75">
      <c r="A31" s="1" t="s">
        <v>28</v>
      </c>
      <c r="B31" s="8">
        <f>30500+1836.68</f>
        <v>32336.68</v>
      </c>
    </row>
    <row r="32" spans="1:2" ht="12.75">
      <c r="A32" s="1" t="s">
        <v>25</v>
      </c>
      <c r="B32" s="8">
        <f>221105-25585.5-22745.7-40000-1500-4250-3000-2500+905.12</f>
        <v>122428.91999999998</v>
      </c>
    </row>
    <row r="33" spans="1:2" ht="12.75">
      <c r="A33" s="1" t="s">
        <v>24</v>
      </c>
      <c r="B33" s="8">
        <f>+(207.65+157)*12</f>
        <v>4375.799999999999</v>
      </c>
    </row>
    <row r="34" spans="1:2" ht="12.75">
      <c r="A34" s="5" t="s">
        <v>32</v>
      </c>
      <c r="B34" s="9">
        <f>SUM(B28:B33)</f>
        <v>368564.88999999996</v>
      </c>
    </row>
    <row r="35" ht="12.75">
      <c r="B35" s="8"/>
    </row>
    <row r="36" spans="1:2" ht="12.75">
      <c r="A36" s="5" t="s">
        <v>31</v>
      </c>
      <c r="B36" s="8"/>
    </row>
    <row r="37" spans="1:2" ht="12.75">
      <c r="A37" s="2" t="s">
        <v>2</v>
      </c>
      <c r="B37" s="8">
        <f>250*12</f>
        <v>3000</v>
      </c>
    </row>
    <row r="38" spans="1:2" ht="12.75">
      <c r="A38" s="2" t="s">
        <v>3</v>
      </c>
      <c r="B38" s="8">
        <f>8208.08+40*12</f>
        <v>8688.08</v>
      </c>
    </row>
    <row r="39" spans="1:2" ht="12.75">
      <c r="A39" s="2" t="s">
        <v>4</v>
      </c>
      <c r="B39" s="8">
        <f>854.7+69.95</f>
        <v>924.6500000000001</v>
      </c>
    </row>
    <row r="40" spans="1:2" ht="12.75">
      <c r="A40" s="2" t="s">
        <v>5</v>
      </c>
      <c r="B40" s="8">
        <v>596.7</v>
      </c>
    </row>
    <row r="41" spans="1:2" ht="12.75">
      <c r="A41" s="2" t="s">
        <v>6</v>
      </c>
      <c r="B41" s="8">
        <f>3038.16+10152.95</f>
        <v>13191.11</v>
      </c>
    </row>
    <row r="42" spans="1:2" ht="12.75">
      <c r="A42" s="2" t="s">
        <v>29</v>
      </c>
      <c r="B42" s="8">
        <v>1683.5</v>
      </c>
    </row>
    <row r="43" spans="1:2" ht="12.75">
      <c r="A43" s="2" t="s">
        <v>30</v>
      </c>
      <c r="B43" s="8">
        <f>19.95+40000</f>
        <v>40019.95</v>
      </c>
    </row>
    <row r="44" spans="1:2" ht="12.75">
      <c r="A44" s="2" t="s">
        <v>7</v>
      </c>
      <c r="B44" s="8">
        <v>20857.87</v>
      </c>
    </row>
    <row r="45" spans="1:2" ht="12.75">
      <c r="A45" s="2" t="s">
        <v>8</v>
      </c>
      <c r="B45" s="8">
        <v>400.35</v>
      </c>
    </row>
    <row r="46" spans="1:2" ht="12.75">
      <c r="A46" s="5" t="s">
        <v>33</v>
      </c>
      <c r="B46" s="9">
        <f>SUM(B37:B45)</f>
        <v>89362.20999999999</v>
      </c>
    </row>
    <row r="47" spans="1:5" ht="12.75">
      <c r="A47" s="5" t="s">
        <v>9</v>
      </c>
      <c r="B47" s="9">
        <f>B34+B46</f>
        <v>457927.1</v>
      </c>
      <c r="E47" s="4"/>
    </row>
    <row r="48" ht="12.75">
      <c r="B48" s="8"/>
    </row>
    <row r="49" ht="12.75">
      <c r="B49" s="8"/>
    </row>
    <row r="50" ht="12.75">
      <c r="B50" s="8"/>
    </row>
    <row r="51" ht="12.75">
      <c r="B51" s="8"/>
    </row>
    <row r="52" ht="12.75">
      <c r="B52" s="8"/>
    </row>
  </sheetData>
  <printOptions/>
  <pageMargins left="1.4" right="0.75" top="1" bottom="1" header="0.5" footer="0.5"/>
  <pageSetup fitToHeight="1" fitToWidth="1"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Foundation for National Progress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skatz</dc:creator>
  <cp:keywords/>
  <dc:description/>
  <cp:lastModifiedBy>mbuckingham</cp:lastModifiedBy>
  <cp:lastPrinted>2009-02-27T20:14:34Z</cp:lastPrinted>
  <dcterms:created xsi:type="dcterms:W3CDTF">2007-10-03T19:34:14Z</dcterms:created>
  <dcterms:modified xsi:type="dcterms:W3CDTF">2009-02-27T21:29:34Z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