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40" windowWidth="25600" windowHeight="16060" tabRatio="500" activeTab="3"/>
  </bookViews>
  <sheets>
    <sheet name="Approved 2014" sheetId="1" r:id="rId1"/>
    <sheet name="Annual Meeting Budget" sheetId="2" r:id="rId2"/>
    <sheet name="Metrics Lab" sheetId="3" r:id="rId3"/>
    <sheet name="MPREP 2014 Budget" sheetId="4" r:id="rId4"/>
    <sheet name="Kauai" sheetId="5" r:id="rId5"/>
  </sheets>
  <definedNames/>
  <calcPr fullCalcOnLoad="1"/>
</workbook>
</file>

<file path=xl/sharedStrings.xml><?xml version="1.0" encoding="utf-8"?>
<sst xmlns="http://schemas.openxmlformats.org/spreadsheetml/2006/main" count="344" uniqueCount="277">
  <si>
    <t>Total Grant Funding</t>
  </si>
  <si>
    <t>Salaries--FTE</t>
  </si>
  <si>
    <t>MPREP Reporting Fund</t>
  </si>
  <si>
    <t>Media Policy Reporting and Education Program</t>
  </si>
  <si>
    <t>Total Metrics Experiment</t>
  </si>
  <si>
    <t>Total Sponsorships</t>
  </si>
  <si>
    <t>Project Expense</t>
  </si>
  <si>
    <t>Unrestricted Grants</t>
  </si>
  <si>
    <t>Office supplies</t>
  </si>
  <si>
    <t>MP Ed and Reporting Total</t>
  </si>
  <si>
    <t>Total Earned Revenue</t>
  </si>
  <si>
    <t>Innovation/Incubation Lab Fees</t>
  </si>
  <si>
    <t>Total Project Expense (Direct Costs)</t>
  </si>
  <si>
    <t>Earned Revenue</t>
  </si>
  <si>
    <t>Annual Meeting</t>
  </si>
  <si>
    <t>Balance</t>
  </si>
  <si>
    <t>Expense</t>
  </si>
  <si>
    <t>General Operations Expense</t>
  </si>
  <si>
    <t xml:space="preserve">Total Personnel </t>
  </si>
  <si>
    <t xml:space="preserve">Non-personnel Administrative </t>
  </si>
  <si>
    <t xml:space="preserve">Total Non-Personnel Administrative </t>
  </si>
  <si>
    <t>Total General Operations Expense</t>
  </si>
  <si>
    <t>Total Expenses</t>
  </si>
  <si>
    <t>Memberships</t>
  </si>
  <si>
    <t>Personnel</t>
  </si>
  <si>
    <t>Membership</t>
  </si>
  <si>
    <t>Total Membership</t>
  </si>
  <si>
    <t>TMC Annual Meeting</t>
  </si>
  <si>
    <t>Donations</t>
  </si>
  <si>
    <t>Individual Donor Campaign</t>
  </si>
  <si>
    <t>Total Donations</t>
  </si>
  <si>
    <t>Jo Ellen</t>
  </si>
  <si>
    <t>Contractors</t>
  </si>
  <si>
    <t>Regional Meetings</t>
  </si>
  <si>
    <t>Sponsorships</t>
  </si>
  <si>
    <t>Non-TMC Conf/Org Registration</t>
  </si>
  <si>
    <t>Travel/Lodging</t>
  </si>
  <si>
    <t>Entertainment/Meals</t>
  </si>
  <si>
    <t>Contractor Reimbursement</t>
  </si>
  <si>
    <t>benefits</t>
  </si>
  <si>
    <t>Actual 2012</t>
  </si>
  <si>
    <t>Wallace Global</t>
  </si>
  <si>
    <t>Media Democracy Fund (MPREP)</t>
  </si>
  <si>
    <t>Total Proposed Revenue</t>
  </si>
  <si>
    <t>Fiscal Sponsor Fee (7% of all grants)</t>
  </si>
  <si>
    <t>Contingency</t>
  </si>
  <si>
    <t>Communications (webhost, webinar software, urls)</t>
  </si>
  <si>
    <t>Balance</t>
  </si>
  <si>
    <t>Revenue in red is budgeted but not actual.</t>
  </si>
  <si>
    <t>Notes: Status of Revenue</t>
  </si>
  <si>
    <t>Notes: Source of Funds for Expenses</t>
  </si>
  <si>
    <t>Revenue</t>
  </si>
  <si>
    <t>Staff Time ($15,000)</t>
  </si>
  <si>
    <t>Major Donors</t>
  </si>
  <si>
    <t>Labor Policy Reporting Project</t>
  </si>
  <si>
    <t>FNP (1750)</t>
  </si>
  <si>
    <t>LPREP Reporting Fund</t>
  </si>
  <si>
    <t>LPREP Reporting Total</t>
  </si>
  <si>
    <t>Non-Member Annual Meeting Reg Fees</t>
  </si>
  <si>
    <t>Reproductive Justice Collaboration</t>
  </si>
  <si>
    <t>Total RJ Collaboration</t>
  </si>
  <si>
    <t>Total Revenue</t>
  </si>
  <si>
    <t>Non-Member Meeting Fees</t>
  </si>
  <si>
    <t>Estimated</t>
  </si>
  <si>
    <t>Expenses</t>
  </si>
  <si>
    <t>mail banner, etc</t>
  </si>
  <si>
    <t xml:space="preserve">  Equipment Rental</t>
  </si>
  <si>
    <t xml:space="preserve">  Supplies</t>
  </si>
  <si>
    <t xml:space="preserve">  Postage</t>
  </si>
  <si>
    <t>Meals &amp; Entertainment</t>
  </si>
  <si>
    <t>Thurs Night Venue</t>
  </si>
  <si>
    <t xml:space="preserve">  TMC Director Travel</t>
  </si>
  <si>
    <t>Event Rental</t>
  </si>
  <si>
    <t>Travel &amp; Hotel</t>
  </si>
  <si>
    <t xml:space="preserve">  Guest Speakers</t>
  </si>
  <si>
    <t>hotel and plane</t>
  </si>
  <si>
    <t>markers,nametags etc.</t>
  </si>
  <si>
    <t>Supplies and Misc</t>
  </si>
  <si>
    <t>Subtotal</t>
  </si>
  <si>
    <t>Total Expenses</t>
  </si>
  <si>
    <t>Restricted Donations</t>
  </si>
  <si>
    <t>Note: Meals reflect contract specifying 40 people on Wed, 85 on Thurs, 85 on Fri.</t>
  </si>
  <si>
    <t>Worst Case is if we get 60 people on Wed, 120 on Thurs, 120 on Fri, all TMC members</t>
  </si>
  <si>
    <t>Amtrak, hotel for speakers</t>
  </si>
  <si>
    <t xml:space="preserve">  Volunteer Manager</t>
  </si>
  <si>
    <t>screen, mikes, dais</t>
  </si>
  <si>
    <t>Actual 2013</t>
  </si>
  <si>
    <t>Restricted Grants</t>
  </si>
  <si>
    <t>media policy</t>
  </si>
  <si>
    <t>Making bigger push this year</t>
  </si>
  <si>
    <t>Member Annual Meeting Workshop Fees</t>
  </si>
  <si>
    <t>[ annual]</t>
  </si>
  <si>
    <r>
      <t xml:space="preserve">Web Tech </t>
    </r>
    <r>
      <rPr>
        <sz val="10"/>
        <rFont val="Verdana"/>
        <family val="0"/>
      </rPr>
      <t>Consultant</t>
    </r>
  </si>
  <si>
    <t>n/a</t>
  </si>
  <si>
    <t>Tool Builder ($15,000)</t>
  </si>
  <si>
    <t xml:space="preserve">RJ Reporting Fund </t>
  </si>
  <si>
    <t>Membership Manager</t>
  </si>
  <si>
    <t>2nd employee benefits</t>
  </si>
  <si>
    <t>Fri Night Venue</t>
  </si>
  <si>
    <t>Friday Meetings</t>
  </si>
  <si>
    <t>Saturday Meetings</t>
  </si>
  <si>
    <t>Thursday Pre-Meeting</t>
  </si>
  <si>
    <t>Coffee Only, no Lunch provided</t>
  </si>
  <si>
    <t>Thursday Reception</t>
  </si>
  <si>
    <t>Friday Party</t>
  </si>
  <si>
    <t>Sunday Meeting</t>
  </si>
  <si>
    <t>(sponsored)</t>
  </si>
  <si>
    <t>Wyndham/UC</t>
  </si>
  <si>
    <t>Party</t>
  </si>
  <si>
    <t>Reception</t>
  </si>
  <si>
    <t>AM Coffee, Lunch, PM Break</t>
  </si>
  <si>
    <t>Am Coffee, Lunch</t>
  </si>
  <si>
    <t>Capacity Grants (cont. from 2013)</t>
  </si>
  <si>
    <t>tbd</t>
  </si>
  <si>
    <t>Office Space (hub: 500/mo)</t>
  </si>
  <si>
    <t>2043 Annual Meeting Budget</t>
  </si>
  <si>
    <t>Pre-meeting workshops only</t>
  </si>
  <si>
    <t>Donors underwote meeting session</t>
  </si>
  <si>
    <t>Meeting Rooms</t>
  </si>
  <si>
    <t>Free with hotel block (2013)</t>
  </si>
  <si>
    <t xml:space="preserve">  Website</t>
  </si>
  <si>
    <t>$500/workshop * 4 or 8 workshops</t>
  </si>
  <si>
    <t>just in case</t>
  </si>
  <si>
    <t>see entertainment/meals</t>
  </si>
  <si>
    <t>FNP (3500)</t>
  </si>
  <si>
    <t>Pesticide Reporting Fund</t>
  </si>
  <si>
    <t>Pesticide Reporting Total</t>
  </si>
  <si>
    <t>FNP (2100)</t>
  </si>
  <si>
    <t>Juvenile Justice Reporting Fund</t>
  </si>
  <si>
    <t>Juvenile Justice Reporting Total</t>
  </si>
  <si>
    <r>
      <t>EBS Companies (Metric</t>
    </r>
    <r>
      <rPr>
        <sz val="10"/>
        <rFont val="Verdana"/>
        <family val="0"/>
      </rPr>
      <t>Lab</t>
    </r>
    <r>
      <rPr>
        <sz val="10"/>
        <rFont val="Verdana"/>
        <family val="0"/>
      </rPr>
      <t>)</t>
    </r>
  </si>
  <si>
    <t>Deutsch Foundation (Metric Lab)</t>
  </si>
  <si>
    <t>Anonymous Donor (Metric Lab)</t>
  </si>
  <si>
    <r>
      <t>Metrics</t>
    </r>
    <r>
      <rPr>
        <b/>
        <sz val="10"/>
        <rFont val="Verdana"/>
        <family val="2"/>
      </rPr>
      <t xml:space="preserve"> Lab</t>
    </r>
  </si>
  <si>
    <t>FNP (4830)</t>
  </si>
  <si>
    <t>(2013 money not yet spent as of 10/13)</t>
  </si>
  <si>
    <t>Staff Time (0)</t>
  </si>
  <si>
    <t>Juvenile Justice Collaboration</t>
  </si>
  <si>
    <t>Pesticide Collaboration</t>
  </si>
  <si>
    <t>Strategic Planning</t>
  </si>
  <si>
    <t>FNP</t>
  </si>
  <si>
    <t>Staff Time</t>
  </si>
  <si>
    <t>Consultant</t>
  </si>
  <si>
    <t>Event</t>
  </si>
  <si>
    <t>For March 1-2 event</t>
  </si>
  <si>
    <t>Strategic Planning Meeting</t>
  </si>
  <si>
    <t>Meals</t>
  </si>
  <si>
    <t xml:space="preserve">  ??</t>
  </si>
  <si>
    <t>included in conf cost above</t>
  </si>
  <si>
    <t xml:space="preserve">  Consultant Reimburse</t>
  </si>
  <si>
    <t>Add on to TMC conf</t>
  </si>
  <si>
    <t>Total Strategic Planning Cost</t>
  </si>
  <si>
    <t>communications associate ($15/hr * 10 hrs)</t>
  </si>
  <si>
    <t>20 non-members @ $150</t>
  </si>
  <si>
    <t>est</t>
  </si>
  <si>
    <t>Other</t>
  </si>
  <si>
    <t>Project Cost</t>
  </si>
  <si>
    <t>Staff Time (13250)</t>
  </si>
  <si>
    <t>Total Other</t>
  </si>
  <si>
    <t>This is a budget placeholder for one of the projects above</t>
  </si>
  <si>
    <t>We have to get this much money to stay in operation in 2014.</t>
  </si>
  <si>
    <t>Carryover Expense from 2013</t>
  </si>
  <si>
    <t>Contractors--marketing</t>
  </si>
  <si>
    <t>*Cash on hand will include metrics money not yet spent: 47,750</t>
  </si>
  <si>
    <t>*(24,000 total for 2013; some paid in 2012)</t>
  </si>
  <si>
    <t>Vocus</t>
  </si>
  <si>
    <t>cjti contractor</t>
  </si>
  <si>
    <t>Approved 2014</t>
  </si>
  <si>
    <t>Approved Budget</t>
  </si>
  <si>
    <t>Actual 2014</t>
  </si>
  <si>
    <t>metrics lab</t>
  </si>
  <si>
    <t>FCC event (25K total; 10K from MDF)</t>
  </si>
  <si>
    <t>For Pesticide reporting project</t>
  </si>
  <si>
    <t>NCMR Travel Fund</t>
  </si>
  <si>
    <t>Project Management (AAN)</t>
  </si>
  <si>
    <t>Staff Time ($)</t>
  </si>
  <si>
    <t>FNP ()</t>
  </si>
  <si>
    <t>4500 to staff time</t>
  </si>
  <si>
    <t>FCC DC Travel Fund</t>
  </si>
  <si>
    <t>7% of total grant revenue</t>
  </si>
  <si>
    <t>Fiscal Sponsor/FNP</t>
  </si>
  <si>
    <t>Petitions</t>
  </si>
  <si>
    <t>donated</t>
  </si>
  <si>
    <t>Care2</t>
  </si>
  <si>
    <t>Communications Partners</t>
  </si>
  <si>
    <t>TMC Radio members (1)</t>
  </si>
  <si>
    <t>TMC Print/Digital members (5)</t>
  </si>
  <si>
    <t>Overhead</t>
  </si>
  <si>
    <t>Marketing</t>
  </si>
  <si>
    <t>Production</t>
  </si>
  <si>
    <t>Content</t>
  </si>
  <si>
    <t>Reporting Partners (Regrants)</t>
  </si>
  <si>
    <t>Go Daddy (url)</t>
  </si>
  <si>
    <t>donated TMC</t>
  </si>
  <si>
    <t>Software:</t>
  </si>
  <si>
    <t>Infographics or Video Producer</t>
  </si>
  <si>
    <t>Web Developer</t>
  </si>
  <si>
    <t>PR</t>
  </si>
  <si>
    <t>Craig Malina, Specialty Studios</t>
  </si>
  <si>
    <t>Partnership Director</t>
  </si>
  <si>
    <t>TMC Jo Ellen Green Kaiser</t>
  </si>
  <si>
    <t>Program Director</t>
  </si>
  <si>
    <t>Consultants</t>
  </si>
  <si>
    <t>Projected Total Revenue</t>
  </si>
  <si>
    <t>Assorted Donors</t>
  </si>
  <si>
    <t>Projected Revenue</t>
  </si>
  <si>
    <t>Kauai Reporting Project Pilot--Budget Draft</t>
  </si>
  <si>
    <t>Projected</t>
  </si>
  <si>
    <t>Actual</t>
  </si>
  <si>
    <t>Craig Malina</t>
  </si>
  <si>
    <t>Reporting Partners (Travel)</t>
  </si>
  <si>
    <t>TMC members</t>
  </si>
  <si>
    <t>$2000 grants (8 outlets)</t>
  </si>
  <si>
    <t>$4500 grant (TV/radio)</t>
  </si>
  <si>
    <t>1500/trip</t>
  </si>
  <si>
    <t>Total Expense</t>
  </si>
  <si>
    <t xml:space="preserve">  TMC Staff Travel</t>
  </si>
  <si>
    <t>Social Media Curator</t>
  </si>
  <si>
    <t>Member Fees</t>
  </si>
  <si>
    <t>Total Minigrants</t>
  </si>
  <si>
    <t>MiniGrants to MPREP Outlets</t>
  </si>
  <si>
    <t xml:space="preserve">  Fiscal Sponsor Fee</t>
  </si>
  <si>
    <t>anymeeting ad free webinar software</t>
  </si>
  <si>
    <t xml:space="preserve">  Webinar Software</t>
  </si>
  <si>
    <t>Total Software</t>
  </si>
  <si>
    <t>Software Costs</t>
  </si>
  <si>
    <t xml:space="preserve">  TMC Staff</t>
  </si>
  <si>
    <t>Restricted to MPREP program</t>
  </si>
  <si>
    <t>Restricted to MPREP</t>
  </si>
  <si>
    <t>REVENUE</t>
  </si>
  <si>
    <t>2013 MPREP Budget</t>
  </si>
  <si>
    <t>Proposed 2014</t>
  </si>
  <si>
    <t>Restricted to Workshop at FCC</t>
  </si>
  <si>
    <t>Restricted for Travel (FCC 2014)</t>
  </si>
  <si>
    <t xml:space="preserve">  CMJ + Free Press </t>
  </si>
  <si>
    <t>Project Management</t>
  </si>
  <si>
    <t xml:space="preserve">  Workshop Trainers</t>
  </si>
  <si>
    <t>Travel Grant to MPREP Outlets</t>
  </si>
  <si>
    <t>Workshop Costs</t>
  </si>
  <si>
    <t xml:space="preserve">  Space Rental</t>
  </si>
  <si>
    <t>Provided by Ally</t>
  </si>
  <si>
    <t xml:space="preserve">  Catering</t>
  </si>
  <si>
    <t xml:space="preserve"> Supplies (markers, etc)</t>
  </si>
  <si>
    <t xml:space="preserve">Total Workshop: </t>
  </si>
  <si>
    <t>Total Travel</t>
  </si>
  <si>
    <t xml:space="preserve">  Travel for Trainers</t>
  </si>
  <si>
    <t xml:space="preserve">coffee + lunch for 15 @ 30/person X 2 days + tax </t>
  </si>
  <si>
    <t xml:space="preserve">  Travel for TMC Staff</t>
  </si>
  <si>
    <t>To FCC workshop</t>
  </si>
  <si>
    <t>Notes for 2014</t>
  </si>
  <si>
    <t xml:space="preserve">  tbd</t>
  </si>
  <si>
    <r>
      <t>Fiscal sponsor fee of 7% (</t>
    </r>
    <r>
      <rPr>
        <sz val="12"/>
        <color indexed="10"/>
        <rFont val="Calibri"/>
        <family val="2"/>
      </rPr>
      <t>$1050</t>
    </r>
    <r>
      <rPr>
        <sz val="12"/>
        <color indexed="8"/>
        <rFont val="Calibri"/>
        <family val="2"/>
      </rPr>
      <t xml:space="preserve"> for workshop)</t>
    </r>
  </si>
  <si>
    <t xml:space="preserve">  MDF (requested)</t>
  </si>
  <si>
    <t xml:space="preserve">  Metrics Project Analysis</t>
  </si>
  <si>
    <t>comes from another grant</t>
  </si>
  <si>
    <t>Project Management (payable as $1000/month)</t>
  </si>
  <si>
    <t xml:space="preserve"> Contingency</t>
  </si>
  <si>
    <r>
      <t>Staff Time ($</t>
    </r>
    <r>
      <rPr>
        <sz val="10"/>
        <rFont val="Verdana"/>
        <family val="0"/>
      </rPr>
      <t>12,000</t>
    </r>
    <r>
      <rPr>
        <sz val="10"/>
        <rFont val="Verdana"/>
        <family val="0"/>
      </rPr>
      <t>)</t>
    </r>
  </si>
  <si>
    <t>Travel (air or train + 3-nights of hotel)  for 10-15 reporters @  $750/reporter (average)</t>
  </si>
  <si>
    <t>FCC Workshop</t>
  </si>
  <si>
    <t>tbd--FCC workshop (joint ask with CMJ)</t>
  </si>
  <si>
    <t>Kauai pesticide work?</t>
  </si>
  <si>
    <t>Staff Time ($0)</t>
  </si>
  <si>
    <t>FNP (525)</t>
  </si>
  <si>
    <t>Quixote-Repro Project</t>
  </si>
  <si>
    <t>repro justice</t>
  </si>
  <si>
    <t>Carryover Revenue from 2013</t>
  </si>
  <si>
    <t>Voqal authorized $5K of contingency(line 91) to project management</t>
  </si>
  <si>
    <t>2013 Metrics Lab Budget</t>
  </si>
  <si>
    <t>Total Grant Revenue</t>
  </si>
  <si>
    <t xml:space="preserve">  EBS companies</t>
  </si>
  <si>
    <t>Carryover from 2013</t>
  </si>
  <si>
    <t xml:space="preserve">  Promotion Experiment</t>
  </si>
  <si>
    <t>$1000/outlet that signs MOU</t>
  </si>
  <si>
    <t xml:space="preserve">  Collaborative Experiments</t>
  </si>
  <si>
    <t>($10K contingency unspent in 2013)</t>
  </si>
  <si>
    <t>8 outlets @ $1200/outlet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</si>
</sst>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"/>
    <numFmt numFmtId="171" formatCode="&quot;$&quot;#,##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Verdana"/>
      <family val="0"/>
    </font>
    <font>
      <u val="single"/>
      <sz val="10"/>
      <name val="Verdana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10"/>
      <color indexed="10"/>
      <name val="Verdana"/>
      <family val="2"/>
    </font>
    <font>
      <sz val="10"/>
      <color indexed="19"/>
      <name val="Verdana"/>
      <family val="0"/>
    </font>
    <font>
      <sz val="12"/>
      <color indexed="19"/>
      <name val="Calibri"/>
      <family val="0"/>
    </font>
    <font>
      <b/>
      <sz val="12"/>
      <color indexed="10"/>
      <name val="Calibri"/>
      <family val="0"/>
    </font>
    <font>
      <b/>
      <sz val="12"/>
      <color indexed="62"/>
      <name val="Calibri"/>
      <family val="0"/>
    </font>
    <font>
      <b/>
      <sz val="12"/>
      <color indexed="19"/>
      <name val="Calibri"/>
      <family val="0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0"/>
    </font>
    <font>
      <b/>
      <sz val="12"/>
      <name val="Calibri"/>
      <family val="0"/>
    </font>
    <font>
      <u val="single"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10"/>
      <color rgb="FFFF0000"/>
      <name val="Verdana"/>
      <family val="2"/>
    </font>
    <font>
      <sz val="10"/>
      <color theme="5"/>
      <name val="Verdana"/>
      <family val="0"/>
    </font>
    <font>
      <b/>
      <sz val="10"/>
      <color rgb="FFFF0000"/>
      <name val="Verdana"/>
      <family val="0"/>
    </font>
    <font>
      <sz val="12"/>
      <color theme="6" tint="-0.4999699890613556"/>
      <name val="Calibri"/>
      <family val="0"/>
    </font>
    <font>
      <b/>
      <sz val="12"/>
      <color rgb="FFFF0000"/>
      <name val="Calibri"/>
      <family val="0"/>
    </font>
    <font>
      <b/>
      <sz val="12"/>
      <color theme="4" tint="-0.4999699890613556"/>
      <name val="Calibri"/>
      <family val="0"/>
    </font>
    <font>
      <b/>
      <sz val="12"/>
      <color theme="3"/>
      <name val="Calibri"/>
      <family val="0"/>
    </font>
    <font>
      <b/>
      <sz val="12"/>
      <color theme="6" tint="-0.4999699890613556"/>
      <name val="Calibri"/>
      <family val="0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"/>
      <name val="Calibri"/>
      <family val="0"/>
    </font>
    <font>
      <u val="single"/>
      <sz val="12"/>
      <color rgb="FF000000"/>
      <name val="Calibri"/>
      <family val="0"/>
    </font>
    <font>
      <u val="single"/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1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2" fillId="0" borderId="0" xfId="0" applyNumberFormat="1" applyFont="1" applyAlignment="1">
      <alignment/>
    </xf>
    <xf numFmtId="3" fontId="0" fillId="30" borderId="0" xfId="0" applyNumberFormat="1" applyFill="1" applyAlignment="1">
      <alignment horizontal="right"/>
    </xf>
    <xf numFmtId="3" fontId="0" fillId="30" borderId="0" xfId="0" applyNumberFormat="1" applyFont="1" applyFill="1" applyAlignment="1">
      <alignment horizontal="right"/>
    </xf>
    <xf numFmtId="3" fontId="2" fillId="30" borderId="0" xfId="0" applyNumberFormat="1" applyFont="1" applyFill="1" applyAlignment="1">
      <alignment horizontal="right"/>
    </xf>
    <xf numFmtId="3" fontId="0" fillId="30" borderId="0" xfId="0" applyNumberFormat="1" applyFont="1" applyFill="1" applyAlignment="1">
      <alignment horizontal="right"/>
    </xf>
    <xf numFmtId="3" fontId="2" fillId="30" borderId="0" xfId="0" applyNumberFormat="1" applyFont="1" applyFill="1" applyAlignment="1">
      <alignment horizontal="right"/>
    </xf>
    <xf numFmtId="3" fontId="5" fillId="30" borderId="0" xfId="0" applyNumberFormat="1" applyFont="1" applyFill="1" applyAlignment="1">
      <alignment horizontal="right"/>
    </xf>
    <xf numFmtId="3" fontId="2" fillId="30" borderId="0" xfId="0" applyNumberFormat="1" applyFont="1" applyFill="1" applyAlignment="1">
      <alignment horizontal="right"/>
    </xf>
    <xf numFmtId="3" fontId="2" fillId="30" borderId="0" xfId="0" applyNumberFormat="1" applyFont="1" applyFill="1" applyAlignment="1">
      <alignment horizontal="right"/>
    </xf>
    <xf numFmtId="3" fontId="5" fillId="30" borderId="0" xfId="0" applyNumberFormat="1" applyFont="1" applyFill="1" applyAlignment="1">
      <alignment horizontal="right"/>
    </xf>
    <xf numFmtId="3" fontId="0" fillId="3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31" borderId="0" xfId="0" applyFont="1" applyFill="1" applyAlignment="1">
      <alignment/>
    </xf>
    <xf numFmtId="3" fontId="0" fillId="31" borderId="0" xfId="0" applyNumberFormat="1" applyFill="1" applyAlignment="1">
      <alignment/>
    </xf>
    <xf numFmtId="3" fontId="0" fillId="31" borderId="0" xfId="0" applyNumberFormat="1" applyFill="1" applyAlignment="1">
      <alignment horizontal="right"/>
    </xf>
    <xf numFmtId="0" fontId="0" fillId="31" borderId="0" xfId="0" applyFill="1" applyAlignment="1">
      <alignment/>
    </xf>
    <xf numFmtId="0" fontId="2" fillId="31" borderId="0" xfId="0" applyFont="1" applyFill="1" applyAlignment="1">
      <alignment/>
    </xf>
    <xf numFmtId="3" fontId="2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 horizontal="right"/>
    </xf>
    <xf numFmtId="3" fontId="0" fillId="3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3" fontId="0" fillId="6" borderId="0" xfId="0" applyNumberFormat="1" applyFill="1" applyAlignment="1">
      <alignment horizontal="right"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0" fillId="32" borderId="0" xfId="0" applyFont="1" applyFill="1" applyAlignment="1">
      <alignment/>
    </xf>
    <xf numFmtId="3" fontId="51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2" fillId="31" borderId="0" xfId="0" applyFont="1" applyFill="1" applyAlignment="1">
      <alignment/>
    </xf>
    <xf numFmtId="3" fontId="2" fillId="31" borderId="0" xfId="0" applyNumberFormat="1" applyFont="1" applyFill="1" applyAlignment="1">
      <alignment/>
    </xf>
    <xf numFmtId="3" fontId="0" fillId="31" borderId="0" xfId="0" applyNumberFormat="1" applyFont="1" applyFill="1" applyAlignment="1">
      <alignment horizontal="right"/>
    </xf>
    <xf numFmtId="3" fontId="0" fillId="31" borderId="0" xfId="0" applyNumberFormat="1" applyFont="1" applyFill="1" applyAlignment="1">
      <alignment/>
    </xf>
    <xf numFmtId="0" fontId="0" fillId="31" borderId="0" xfId="0" applyFont="1" applyFill="1" applyAlignment="1">
      <alignment/>
    </xf>
    <xf numFmtId="3" fontId="2" fillId="31" borderId="0" xfId="0" applyNumberFormat="1" applyFont="1" applyFill="1" applyAlignment="1">
      <alignment/>
    </xf>
    <xf numFmtId="0" fontId="0" fillId="31" borderId="0" xfId="0" applyFill="1" applyAlignment="1">
      <alignment/>
    </xf>
    <xf numFmtId="168" fontId="1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1" borderId="0" xfId="0" applyFont="1" applyFill="1" applyAlignment="1">
      <alignment/>
    </xf>
    <xf numFmtId="3" fontId="2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 horizontal="right"/>
    </xf>
    <xf numFmtId="0" fontId="0" fillId="31" borderId="0" xfId="0" applyFont="1" applyFill="1" applyAlignment="1">
      <alignment/>
    </xf>
    <xf numFmtId="0" fontId="53" fillId="0" borderId="0" xfId="0" applyFont="1" applyAlignment="1">
      <alignment/>
    </xf>
    <xf numFmtId="3" fontId="0" fillId="32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47" fillId="0" borderId="0" xfId="55">
      <alignment/>
      <protection/>
    </xf>
    <xf numFmtId="0" fontId="47" fillId="0" borderId="0" xfId="55" applyAlignment="1">
      <alignment horizontal="right"/>
      <protection/>
    </xf>
    <xf numFmtId="0" fontId="54" fillId="0" borderId="0" xfId="55" applyFont="1">
      <alignment/>
      <protection/>
    </xf>
    <xf numFmtId="169" fontId="47" fillId="0" borderId="0" xfId="55" applyNumberFormat="1">
      <alignment/>
      <protection/>
    </xf>
    <xf numFmtId="169" fontId="47" fillId="0" borderId="0" xfId="55" applyNumberFormat="1" applyAlignment="1">
      <alignment horizontal="right"/>
      <protection/>
    </xf>
    <xf numFmtId="169" fontId="55" fillId="0" borderId="0" xfId="55" applyNumberFormat="1" applyFont="1">
      <alignment/>
      <protection/>
    </xf>
    <xf numFmtId="0" fontId="56" fillId="0" borderId="0" xfId="55" applyFont="1">
      <alignment/>
      <protection/>
    </xf>
    <xf numFmtId="0" fontId="57" fillId="0" borderId="0" xfId="55" applyFont="1">
      <alignment/>
      <protection/>
    </xf>
    <xf numFmtId="169" fontId="47" fillId="0" borderId="0" xfId="55" applyNumberFormat="1" applyAlignment="1">
      <alignment horizontal="left"/>
      <protection/>
    </xf>
    <xf numFmtId="0" fontId="14" fillId="0" borderId="0" xfId="55" applyFont="1">
      <alignment/>
      <protection/>
    </xf>
    <xf numFmtId="0" fontId="56" fillId="0" borderId="0" xfId="55" applyFont="1" applyAlignment="1">
      <alignment horizontal="right"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3" fontId="59" fillId="0" borderId="0" xfId="55" applyNumberFormat="1" applyFont="1">
      <alignment/>
      <protection/>
    </xf>
    <xf numFmtId="3" fontId="47" fillId="0" borderId="0" xfId="55" applyNumberFormat="1">
      <alignment/>
      <protection/>
    </xf>
    <xf numFmtId="0" fontId="47" fillId="0" borderId="0" xfId="55" applyFont="1">
      <alignment/>
      <protection/>
    </xf>
    <xf numFmtId="3" fontId="55" fillId="0" borderId="0" xfId="55" applyNumberFormat="1" applyFont="1">
      <alignment/>
      <protection/>
    </xf>
    <xf numFmtId="0" fontId="47" fillId="0" borderId="0" xfId="55" applyFont="1" applyAlignment="1">
      <alignment horizontal="right"/>
      <protection/>
    </xf>
    <xf numFmtId="3" fontId="47" fillId="0" borderId="0" xfId="55" applyNumberFormat="1" applyFont="1">
      <alignment/>
      <protection/>
    </xf>
    <xf numFmtId="0" fontId="60" fillId="0" borderId="0" xfId="55" applyFont="1">
      <alignment/>
      <protection/>
    </xf>
    <xf numFmtId="0" fontId="60" fillId="0" borderId="0" xfId="55" applyFont="1" applyAlignment="1">
      <alignment horizontal="right"/>
      <protection/>
    </xf>
    <xf numFmtId="0" fontId="61" fillId="0" borderId="0" xfId="55" applyFont="1">
      <alignment/>
      <protection/>
    </xf>
    <xf numFmtId="168" fontId="47" fillId="16" borderId="0" xfId="55" applyNumberFormat="1" applyFill="1">
      <alignment/>
      <protection/>
    </xf>
    <xf numFmtId="168" fontId="47" fillId="34" borderId="0" xfId="55" applyNumberFormat="1" applyFill="1">
      <alignment/>
      <protection/>
    </xf>
    <xf numFmtId="168" fontId="61" fillId="34" borderId="0" xfId="55" applyNumberFormat="1" applyFont="1" applyFill="1">
      <alignment/>
      <protection/>
    </xf>
    <xf numFmtId="168" fontId="14" fillId="16" borderId="0" xfId="55" applyNumberFormat="1" applyFont="1" applyFill="1">
      <alignment/>
      <protection/>
    </xf>
    <xf numFmtId="168" fontId="62" fillId="34" borderId="0" xfId="55" applyNumberFormat="1" applyFont="1" applyFill="1">
      <alignment/>
      <protection/>
    </xf>
    <xf numFmtId="0" fontId="47" fillId="35" borderId="0" xfId="55" applyFill="1">
      <alignment/>
      <protection/>
    </xf>
    <xf numFmtId="0" fontId="62" fillId="0" borderId="0" xfId="55" applyFont="1">
      <alignment/>
      <protection/>
    </xf>
    <xf numFmtId="168" fontId="62" fillId="16" borderId="0" xfId="55" applyNumberFormat="1" applyFont="1" applyFill="1">
      <alignment/>
      <protection/>
    </xf>
    <xf numFmtId="168" fontId="62" fillId="0" borderId="0" xfId="55" applyNumberFormat="1" applyFont="1">
      <alignment/>
      <protection/>
    </xf>
    <xf numFmtId="168" fontId="60" fillId="16" borderId="0" xfId="55" applyNumberFormat="1" applyFont="1" applyFill="1">
      <alignment/>
      <protection/>
    </xf>
    <xf numFmtId="168" fontId="60" fillId="34" borderId="0" xfId="55" applyNumberFormat="1" applyFont="1" applyFill="1">
      <alignment/>
      <protection/>
    </xf>
    <xf numFmtId="0" fontId="62" fillId="0" borderId="0" xfId="55" applyFont="1" applyAlignment="1">
      <alignment horizontal="right"/>
      <protection/>
    </xf>
    <xf numFmtId="0" fontId="59" fillId="0" borderId="0" xfId="0" applyFont="1" applyAlignment="1">
      <alignment/>
    </xf>
    <xf numFmtId="168" fontId="14" fillId="36" borderId="0" xfId="0" applyNumberFormat="1" applyFont="1" applyFill="1" applyAlignment="1">
      <alignment/>
    </xf>
    <xf numFmtId="168" fontId="36" fillId="16" borderId="0" xfId="55" applyNumberFormat="1" applyFont="1" applyFill="1">
      <alignment/>
      <protection/>
    </xf>
    <xf numFmtId="168" fontId="36" fillId="34" borderId="0" xfId="55" applyNumberFormat="1" applyFont="1" applyFill="1">
      <alignment/>
      <protection/>
    </xf>
    <xf numFmtId="0" fontId="60" fillId="0" borderId="0" xfId="55" applyFont="1" applyAlignment="1">
      <alignment horizontal="left"/>
      <protection/>
    </xf>
    <xf numFmtId="168" fontId="47" fillId="16" borderId="0" xfId="55" applyNumberFormat="1" applyFont="1" applyFill="1">
      <alignment/>
      <protection/>
    </xf>
    <xf numFmtId="168" fontId="47" fillId="34" borderId="0" xfId="55" applyNumberFormat="1" applyFont="1" applyFill="1">
      <alignment/>
      <protection/>
    </xf>
    <xf numFmtId="168" fontId="59" fillId="37" borderId="0" xfId="0" applyNumberFormat="1" applyFont="1" applyFill="1" applyAlignment="1">
      <alignment/>
    </xf>
    <xf numFmtId="168" fontId="61" fillId="16" borderId="0" xfId="55" applyNumberFormat="1" applyFont="1" applyFill="1">
      <alignment/>
      <protection/>
    </xf>
    <xf numFmtId="0" fontId="62" fillId="35" borderId="0" xfId="55" applyFont="1" applyFill="1">
      <alignment/>
      <protection/>
    </xf>
    <xf numFmtId="168" fontId="62" fillId="35" borderId="0" xfId="55" applyNumberFormat="1" applyFont="1" applyFill="1">
      <alignment/>
      <protection/>
    </xf>
    <xf numFmtId="0" fontId="63" fillId="0" borderId="0" xfId="0" applyFont="1" applyAlignment="1">
      <alignment/>
    </xf>
    <xf numFmtId="168" fontId="64" fillId="0" borderId="0" xfId="0" applyNumberFormat="1" applyFont="1" applyAlignment="1">
      <alignment/>
    </xf>
    <xf numFmtId="3" fontId="0" fillId="3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28">
      <selection activeCell="H41" sqref="H41"/>
    </sheetView>
  </sheetViews>
  <sheetFormatPr defaultColWidth="11.00390625" defaultRowHeight="12.75"/>
  <cols>
    <col min="1" max="1" width="35.25390625" style="0" customWidth="1"/>
    <col min="2" max="2" width="14.875" style="2" bestFit="1" customWidth="1"/>
    <col min="3" max="3" width="14.875" style="24" customWidth="1"/>
    <col min="4" max="4" width="11.00390625" style="36" customWidth="1"/>
  </cols>
  <sheetData>
    <row r="1" ht="24.75" customHeight="1">
      <c r="A1" s="8" t="s">
        <v>168</v>
      </c>
    </row>
    <row r="2" ht="12.75">
      <c r="A2" s="18"/>
    </row>
    <row r="3" ht="12.75">
      <c r="A3" s="23" t="s">
        <v>48</v>
      </c>
    </row>
    <row r="4" spans="2:4" ht="12.75">
      <c r="B4" s="17"/>
      <c r="C4" s="46"/>
      <c r="D4" s="37"/>
    </row>
    <row r="5" spans="1:5" ht="12.75">
      <c r="A5" s="3" t="s">
        <v>51</v>
      </c>
      <c r="B5" s="29" t="s">
        <v>167</v>
      </c>
      <c r="C5" s="29" t="s">
        <v>169</v>
      </c>
      <c r="D5" s="38" t="s">
        <v>86</v>
      </c>
      <c r="E5" s="8" t="s">
        <v>49</v>
      </c>
    </row>
    <row r="6" ht="12.75">
      <c r="D6" s="39" t="s">
        <v>91</v>
      </c>
    </row>
    <row r="7" ht="12.75">
      <c r="A7" s="1" t="s">
        <v>7</v>
      </c>
    </row>
    <row r="8" spans="1:5" ht="12.75">
      <c r="A8" s="18" t="s">
        <v>41</v>
      </c>
      <c r="B8" s="24">
        <v>40000</v>
      </c>
      <c r="C8" s="24">
        <v>40000</v>
      </c>
      <c r="D8" s="36">
        <v>30000</v>
      </c>
      <c r="E8" s="28"/>
    </row>
    <row r="10" ht="12.75">
      <c r="A10" s="8" t="s">
        <v>87</v>
      </c>
    </row>
    <row r="11" spans="1:5" s="58" customFormat="1" ht="12.75">
      <c r="A11" s="55" t="s">
        <v>130</v>
      </c>
      <c r="B11" s="56">
        <v>69000</v>
      </c>
      <c r="C11" s="56"/>
      <c r="D11" s="57">
        <v>0</v>
      </c>
      <c r="E11" s="58" t="s">
        <v>170</v>
      </c>
    </row>
    <row r="12" spans="1:5" s="58" customFormat="1" ht="12.75">
      <c r="A12" s="55" t="s">
        <v>131</v>
      </c>
      <c r="B12" s="59">
        <v>0</v>
      </c>
      <c r="C12" s="56"/>
      <c r="D12" s="57">
        <v>25000</v>
      </c>
      <c r="E12" s="58" t="s">
        <v>170</v>
      </c>
    </row>
    <row r="13" spans="1:5" s="58" customFormat="1" ht="12.75">
      <c r="A13" s="55" t="s">
        <v>132</v>
      </c>
      <c r="B13" s="59">
        <v>0</v>
      </c>
      <c r="C13" s="56"/>
      <c r="D13" s="57">
        <v>25000</v>
      </c>
      <c r="E13" s="58" t="s">
        <v>170</v>
      </c>
    </row>
    <row r="14" spans="1:5" s="58" customFormat="1" ht="12.75">
      <c r="A14" s="55" t="s">
        <v>132</v>
      </c>
      <c r="B14" s="59">
        <v>0</v>
      </c>
      <c r="C14" s="56"/>
      <c r="D14" s="57">
        <v>25000</v>
      </c>
      <c r="E14" s="58" t="s">
        <v>170</v>
      </c>
    </row>
    <row r="15" spans="1:5" s="58" customFormat="1" ht="12.75">
      <c r="A15" s="55" t="s">
        <v>264</v>
      </c>
      <c r="B15" s="59"/>
      <c r="C15" s="56"/>
      <c r="D15" s="57">
        <v>30000</v>
      </c>
      <c r="E15" s="58" t="s">
        <v>265</v>
      </c>
    </row>
    <row r="16" spans="1:5" s="60" customFormat="1" ht="12.75">
      <c r="A16" s="60" t="s">
        <v>42</v>
      </c>
      <c r="B16" s="61">
        <v>35000</v>
      </c>
      <c r="C16" s="84"/>
      <c r="D16" s="62">
        <v>40000</v>
      </c>
      <c r="E16" s="60" t="s">
        <v>88</v>
      </c>
    </row>
    <row r="17" spans="1:5" s="60" customFormat="1" ht="12.75">
      <c r="A17" s="60" t="s">
        <v>260</v>
      </c>
      <c r="B17" s="61">
        <v>15000</v>
      </c>
      <c r="C17" s="84"/>
      <c r="D17" s="62"/>
      <c r="E17" s="60" t="s">
        <v>171</v>
      </c>
    </row>
    <row r="18" spans="1:5" ht="12.75">
      <c r="A18" s="18" t="s">
        <v>113</v>
      </c>
      <c r="B18" s="27">
        <v>25000</v>
      </c>
      <c r="D18" s="36">
        <v>0</v>
      </c>
      <c r="E18" s="63" t="s">
        <v>261</v>
      </c>
    </row>
    <row r="19" spans="1:5" ht="12.75">
      <c r="A19" s="18"/>
      <c r="E19" s="18"/>
    </row>
    <row r="20" spans="1:6" ht="12.75">
      <c r="A20" s="8" t="s">
        <v>0</v>
      </c>
      <c r="B20" s="31">
        <f>SUM(B8:B19)</f>
        <v>184000</v>
      </c>
      <c r="C20" s="10">
        <f>SUM(C8:C19)</f>
        <v>40000</v>
      </c>
      <c r="D20" s="38">
        <f>SUM(D8:D19)</f>
        <v>175000</v>
      </c>
      <c r="E20" s="25"/>
      <c r="F20" s="25"/>
    </row>
    <row r="21" spans="1:3" ht="12.75">
      <c r="A21" s="8"/>
      <c r="B21" s="6"/>
      <c r="C21" s="10"/>
    </row>
    <row r="22" spans="1:3" ht="12.75">
      <c r="A22" s="8" t="s">
        <v>28</v>
      </c>
      <c r="B22" s="6"/>
      <c r="C22" s="10"/>
    </row>
    <row r="23" spans="1:5" s="19" customFormat="1" ht="12.75">
      <c r="A23" s="19" t="s">
        <v>29</v>
      </c>
      <c r="B23" s="21">
        <v>0</v>
      </c>
      <c r="C23" s="24"/>
      <c r="D23" s="37">
        <v>0</v>
      </c>
      <c r="E23" s="18"/>
    </row>
    <row r="24" spans="1:5" s="30" customFormat="1" ht="12.75">
      <c r="A24" s="18" t="s">
        <v>53</v>
      </c>
      <c r="B24" s="27">
        <v>1000</v>
      </c>
      <c r="C24" s="85">
        <v>7500</v>
      </c>
      <c r="D24" s="39">
        <v>1000</v>
      </c>
      <c r="E24" s="18" t="s">
        <v>172</v>
      </c>
    </row>
    <row r="25" spans="1:4" ht="12.75">
      <c r="A25" s="20" t="s">
        <v>30</v>
      </c>
      <c r="B25" s="6">
        <f>SUM(B23:B24)</f>
        <v>1000</v>
      </c>
      <c r="C25" s="10">
        <f>SUM(C23:C24)</f>
        <v>7500</v>
      </c>
      <c r="D25" s="40">
        <v>1000</v>
      </c>
    </row>
    <row r="26" ht="12.75">
      <c r="A26" s="1"/>
    </row>
    <row r="27" ht="12.75">
      <c r="A27" s="20" t="s">
        <v>34</v>
      </c>
    </row>
    <row r="28" spans="1:5" ht="12.75">
      <c r="A28" s="9" t="s">
        <v>14</v>
      </c>
      <c r="B28" s="27">
        <v>4000</v>
      </c>
      <c r="C28" s="24">
        <v>5000</v>
      </c>
      <c r="D28" s="36">
        <v>1500</v>
      </c>
      <c r="E28" s="18" t="s">
        <v>89</v>
      </c>
    </row>
    <row r="29" spans="1:4" ht="12.75">
      <c r="A29" s="13" t="s">
        <v>5</v>
      </c>
      <c r="B29" s="14">
        <f>SUM(B28:B28)</f>
        <v>4000</v>
      </c>
      <c r="C29" s="10">
        <f>SUM(C28:C28)</f>
        <v>5000</v>
      </c>
      <c r="D29" s="38">
        <v>1500</v>
      </c>
    </row>
    <row r="31" ht="12.75">
      <c r="A31" s="1" t="s">
        <v>13</v>
      </c>
    </row>
    <row r="32" spans="1:5" ht="12.75">
      <c r="A32" t="s">
        <v>23</v>
      </c>
      <c r="B32" s="27">
        <v>30000</v>
      </c>
      <c r="D32" s="36">
        <v>14900</v>
      </c>
      <c r="E32" s="18" t="s">
        <v>164</v>
      </c>
    </row>
    <row r="33" spans="1:5" ht="12.75">
      <c r="A33" t="s">
        <v>11</v>
      </c>
      <c r="B33" s="2">
        <v>0</v>
      </c>
      <c r="D33" s="36">
        <v>6250</v>
      </c>
      <c r="E33" s="18" t="s">
        <v>165</v>
      </c>
    </row>
    <row r="34" spans="1:5" ht="12.75">
      <c r="A34" t="s">
        <v>90</v>
      </c>
      <c r="B34" s="27">
        <v>2000</v>
      </c>
      <c r="E34" s="18" t="s">
        <v>121</v>
      </c>
    </row>
    <row r="35" spans="1:5" s="30" customFormat="1" ht="12.75">
      <c r="A35" s="18" t="s">
        <v>58</v>
      </c>
      <c r="B35" s="27">
        <v>3000</v>
      </c>
      <c r="C35" s="24">
        <v>150</v>
      </c>
      <c r="D35" s="39">
        <v>785</v>
      </c>
      <c r="E35" s="30" t="s">
        <v>153</v>
      </c>
    </row>
    <row r="36" spans="1:6" ht="12.75">
      <c r="A36" s="1" t="s">
        <v>10</v>
      </c>
      <c r="B36" s="6">
        <f>SUM(B32:B35)</f>
        <v>35000</v>
      </c>
      <c r="C36" s="10">
        <f>SUM(C32:C35)</f>
        <v>150</v>
      </c>
      <c r="D36" s="38">
        <f>SUM(D32:D35)</f>
        <v>21935</v>
      </c>
      <c r="E36" s="25"/>
      <c r="F36" s="25"/>
    </row>
    <row r="37" spans="1:6" ht="12.75">
      <c r="A37" s="1"/>
      <c r="B37" s="6"/>
      <c r="C37" s="10"/>
      <c r="D37" s="38"/>
      <c r="E37" s="25"/>
      <c r="F37" s="25"/>
    </row>
    <row r="38" spans="1:6" ht="12.75">
      <c r="A38" s="8" t="s">
        <v>266</v>
      </c>
      <c r="B38" s="6">
        <v>5000</v>
      </c>
      <c r="C38" s="10"/>
      <c r="D38" s="38"/>
      <c r="E38" s="134" t="s">
        <v>267</v>
      </c>
      <c r="F38" s="25"/>
    </row>
    <row r="40" spans="1:6" ht="12.75">
      <c r="A40" s="3" t="s">
        <v>43</v>
      </c>
      <c r="B40" s="7">
        <f>SUM(B29+B25+B36+B20+B38)</f>
        <v>229000</v>
      </c>
      <c r="C40" s="10">
        <f>SUM(C29+C25+C36+C20)</f>
        <v>52650</v>
      </c>
      <c r="D40" s="41">
        <f>SUM(D29+D25+D36+D20)</f>
        <v>199435</v>
      </c>
      <c r="E40" s="26"/>
      <c r="F40" s="26"/>
    </row>
    <row r="41" spans="1:6" ht="12.75">
      <c r="A41" s="3"/>
      <c r="B41" s="7"/>
      <c r="C41" s="10"/>
      <c r="D41" s="41"/>
      <c r="E41" s="26"/>
      <c r="F41" s="26"/>
    </row>
    <row r="43" spans="1:7" s="75" customFormat="1" ht="12.75">
      <c r="A43" s="72" t="s">
        <v>16</v>
      </c>
      <c r="B43" s="76" t="s">
        <v>167</v>
      </c>
      <c r="C43" s="76"/>
      <c r="D43" s="77" t="s">
        <v>86</v>
      </c>
      <c r="E43" s="78" t="s">
        <v>50</v>
      </c>
      <c r="F43" s="78"/>
      <c r="G43" s="78"/>
    </row>
    <row r="44" ht="12.75">
      <c r="A44" s="1" t="s">
        <v>17</v>
      </c>
    </row>
    <row r="45" ht="12.75">
      <c r="A45" s="1"/>
    </row>
    <row r="46" ht="12.75">
      <c r="A46" s="12" t="s">
        <v>24</v>
      </c>
    </row>
    <row r="47" ht="12.75">
      <c r="A47" s="5" t="s">
        <v>1</v>
      </c>
    </row>
    <row r="48" spans="1:5" ht="12.75">
      <c r="A48" s="19" t="s">
        <v>31</v>
      </c>
      <c r="B48" s="2">
        <v>50000</v>
      </c>
      <c r="C48" s="2">
        <v>50000</v>
      </c>
      <c r="D48" s="36">
        <v>50000</v>
      </c>
      <c r="E48" s="18"/>
    </row>
    <row r="49" spans="1:5" ht="12.75">
      <c r="A49" s="18" t="s">
        <v>39</v>
      </c>
      <c r="B49" s="2">
        <v>17644</v>
      </c>
      <c r="C49" s="2">
        <v>17644</v>
      </c>
      <c r="D49" s="36">
        <v>17644</v>
      </c>
      <c r="E49" s="18"/>
    </row>
    <row r="50" spans="1:5" ht="12.75">
      <c r="A50" s="18" t="s">
        <v>96</v>
      </c>
      <c r="E50" s="18"/>
    </row>
    <row r="51" spans="1:5" ht="12.75">
      <c r="A51" s="18" t="s">
        <v>97</v>
      </c>
      <c r="E51" s="18"/>
    </row>
    <row r="52" ht="12.75">
      <c r="A52" s="19"/>
    </row>
    <row r="53" spans="1:4" s="20" customFormat="1" ht="12.75">
      <c r="A53" s="5" t="s">
        <v>32</v>
      </c>
      <c r="B53" s="22"/>
      <c r="C53" s="10"/>
      <c r="D53" s="42"/>
    </row>
    <row r="54" spans="1:4" ht="12.75">
      <c r="A54" s="18" t="s">
        <v>152</v>
      </c>
      <c r="B54" s="2">
        <v>7200</v>
      </c>
      <c r="C54" s="2">
        <v>7200</v>
      </c>
      <c r="D54" s="36">
        <v>8056</v>
      </c>
    </row>
    <row r="55" spans="1:4" ht="12.75">
      <c r="A55" s="18" t="s">
        <v>92</v>
      </c>
      <c r="B55" s="2">
        <v>2500</v>
      </c>
      <c r="D55" s="36">
        <v>1760</v>
      </c>
    </row>
    <row r="56" spans="1:4" ht="12.75">
      <c r="A56" s="18" t="s">
        <v>166</v>
      </c>
      <c r="D56" s="36">
        <v>2350</v>
      </c>
    </row>
    <row r="57" spans="1:5" ht="12.75">
      <c r="A57" s="18" t="s">
        <v>38</v>
      </c>
      <c r="B57" s="2">
        <v>500</v>
      </c>
      <c r="E57" s="24" t="s">
        <v>122</v>
      </c>
    </row>
    <row r="58" spans="1:6" ht="12.75">
      <c r="A58" s="1" t="s">
        <v>18</v>
      </c>
      <c r="B58" s="6">
        <f>SUM(B47:B57)</f>
        <v>77844</v>
      </c>
      <c r="C58" s="6">
        <f>SUM(C47:C57)</f>
        <v>74844</v>
      </c>
      <c r="D58" s="40">
        <f>SUM(D47:D57)</f>
        <v>79810</v>
      </c>
      <c r="F58" s="6"/>
    </row>
    <row r="60" ht="12.75">
      <c r="A60" s="1" t="s">
        <v>19</v>
      </c>
    </row>
    <row r="61" spans="1:4" ht="12.75">
      <c r="A61" s="18" t="s">
        <v>44</v>
      </c>
      <c r="B61" s="2">
        <f>B20*0.07+B25*0.07</f>
        <v>12950.000000000002</v>
      </c>
      <c r="C61" s="2">
        <f>C20*0.07+C25*0.07</f>
        <v>3325.0000000000005</v>
      </c>
      <c r="D61" s="2">
        <f>D20*0.07+D25*0.07</f>
        <v>12320.000000000002</v>
      </c>
    </row>
    <row r="62" spans="1:5" ht="12.75">
      <c r="A62" t="s">
        <v>8</v>
      </c>
      <c r="B62" s="2">
        <v>300</v>
      </c>
      <c r="D62" s="36">
        <v>300</v>
      </c>
      <c r="E62" s="18"/>
    </row>
    <row r="63" spans="1:5" ht="12.75">
      <c r="A63" t="s">
        <v>114</v>
      </c>
      <c r="B63" s="2">
        <v>0</v>
      </c>
      <c r="D63" s="36">
        <v>900</v>
      </c>
      <c r="E63" s="18"/>
    </row>
    <row r="64" spans="1:5" ht="12.75">
      <c r="A64" s="18" t="s">
        <v>46</v>
      </c>
      <c r="B64" s="2">
        <v>1250</v>
      </c>
      <c r="C64" s="2">
        <v>1250</v>
      </c>
      <c r="D64" s="36">
        <v>2000</v>
      </c>
      <c r="E64" s="18" t="s">
        <v>154</v>
      </c>
    </row>
    <row r="65" spans="1:5" ht="12.75">
      <c r="A65" s="18" t="s">
        <v>165</v>
      </c>
      <c r="D65" s="36">
        <v>6250</v>
      </c>
      <c r="E65" s="18" t="s">
        <v>165</v>
      </c>
    </row>
    <row r="66" spans="1:5" ht="12.75">
      <c r="A66" s="19" t="s">
        <v>35</v>
      </c>
      <c r="B66" s="2">
        <v>750</v>
      </c>
      <c r="D66" s="36">
        <v>464</v>
      </c>
      <c r="E66" s="18"/>
    </row>
    <row r="67" spans="1:5" ht="12.75">
      <c r="A67" t="s">
        <v>36</v>
      </c>
      <c r="B67" s="2">
        <v>7500</v>
      </c>
      <c r="D67" s="36">
        <v>2348</v>
      </c>
      <c r="E67" s="18"/>
    </row>
    <row r="68" spans="1:5" s="11" customFormat="1" ht="12.75">
      <c r="A68" t="s">
        <v>37</v>
      </c>
      <c r="B68" s="15">
        <v>1000</v>
      </c>
      <c r="C68" s="24"/>
      <c r="D68" s="39">
        <v>1589</v>
      </c>
      <c r="E68" s="24"/>
    </row>
    <row r="69" spans="1:6" s="11" customFormat="1" ht="12.75">
      <c r="A69" s="13" t="s">
        <v>20</v>
      </c>
      <c r="B69" s="14">
        <f>SUM(B61:B68)</f>
        <v>23750</v>
      </c>
      <c r="C69" s="14">
        <f>SUM(C61:C68)</f>
        <v>4575</v>
      </c>
      <c r="D69" s="43">
        <f>SUM(D62:D68)</f>
        <v>13851</v>
      </c>
      <c r="E69"/>
      <c r="F69" s="14"/>
    </row>
    <row r="70" spans="1:5" ht="12.75">
      <c r="A70" s="13"/>
      <c r="E70" s="6"/>
    </row>
    <row r="71" spans="1:6" ht="12.75">
      <c r="A71" s="1" t="s">
        <v>21</v>
      </c>
      <c r="B71" s="6">
        <f>SUM(B58+B69)</f>
        <v>101594</v>
      </c>
      <c r="C71" s="6">
        <f>SUM(C58+C69)</f>
        <v>79419</v>
      </c>
      <c r="D71" s="40">
        <f>SUM(D58+D69)</f>
        <v>93661</v>
      </c>
      <c r="F71" s="6"/>
    </row>
    <row r="73" spans="1:4" s="75" customFormat="1" ht="12.75">
      <c r="A73" s="72" t="s">
        <v>6</v>
      </c>
      <c r="B73" s="73"/>
      <c r="C73" s="86"/>
      <c r="D73" s="74"/>
    </row>
    <row r="74" ht="12.75">
      <c r="A74" s="13" t="s">
        <v>25</v>
      </c>
    </row>
    <row r="75" spans="1:5" ht="12.75">
      <c r="A75" s="11" t="s">
        <v>27</v>
      </c>
      <c r="B75" s="2">
        <v>13674</v>
      </c>
      <c r="C75" s="24">
        <v>16000</v>
      </c>
      <c r="D75" s="36">
        <v>11107</v>
      </c>
      <c r="E75" s="19"/>
    </row>
    <row r="76" spans="1:5" ht="12.75">
      <c r="A76" s="19" t="s">
        <v>33</v>
      </c>
      <c r="B76" s="2">
        <v>0</v>
      </c>
      <c r="D76" s="36" t="s">
        <v>93</v>
      </c>
      <c r="E76" t="s">
        <v>123</v>
      </c>
    </row>
    <row r="77" spans="1:4" ht="12.75">
      <c r="A77" s="13" t="s">
        <v>26</v>
      </c>
      <c r="B77" s="14">
        <f>SUM(B75:B76)</f>
        <v>13674</v>
      </c>
      <c r="C77" s="14">
        <f>SUM(C75:C76)</f>
        <v>16000</v>
      </c>
      <c r="D77" s="14">
        <f>SUM(D75:D76)</f>
        <v>11107</v>
      </c>
    </row>
    <row r="78" spans="1:4" ht="12.75">
      <c r="A78" s="13"/>
      <c r="B78" s="14"/>
      <c r="C78" s="10"/>
      <c r="D78" s="14"/>
    </row>
    <row r="79" spans="1:4" s="70" customFormat="1" ht="12.75">
      <c r="A79" s="64" t="s">
        <v>139</v>
      </c>
      <c r="B79" s="69"/>
      <c r="C79" s="80"/>
      <c r="D79" s="69"/>
    </row>
    <row r="80" spans="1:4" ht="12.75">
      <c r="A80" s="18" t="s">
        <v>140</v>
      </c>
      <c r="B80" s="14"/>
      <c r="C80" s="10"/>
      <c r="D80" s="14"/>
    </row>
    <row r="81" spans="1:4" s="18" customFormat="1" ht="12.75">
      <c r="A81" s="18" t="s">
        <v>141</v>
      </c>
      <c r="B81" s="24"/>
      <c r="C81" s="24"/>
      <c r="D81" s="24"/>
    </row>
    <row r="82" spans="1:5" s="18" customFormat="1" ht="12.75">
      <c r="A82" s="18" t="s">
        <v>142</v>
      </c>
      <c r="B82" s="24"/>
      <c r="C82" s="24"/>
      <c r="D82" s="24"/>
      <c r="E82" s="18" t="s">
        <v>144</v>
      </c>
    </row>
    <row r="83" spans="1:5" s="18" customFormat="1" ht="12.75">
      <c r="A83" s="18" t="s">
        <v>143</v>
      </c>
      <c r="B83" s="24">
        <v>2995</v>
      </c>
      <c r="C83" s="24"/>
      <c r="D83" s="24"/>
      <c r="E83" s="18" t="s">
        <v>150</v>
      </c>
    </row>
    <row r="84" spans="1:4" s="8" customFormat="1" ht="12.75">
      <c r="A84" s="8" t="s">
        <v>151</v>
      </c>
      <c r="B84" s="10">
        <f>SUM(B80:B83)</f>
        <v>2995</v>
      </c>
      <c r="C84" s="10"/>
      <c r="D84" s="10"/>
    </row>
    <row r="86" spans="1:5" s="50" customFormat="1" ht="12.75">
      <c r="A86" s="51" t="s">
        <v>133</v>
      </c>
      <c r="B86" s="48"/>
      <c r="C86" s="67"/>
      <c r="D86" s="49"/>
      <c r="E86" s="48">
        <v>69000</v>
      </c>
    </row>
    <row r="87" ht="12.75">
      <c r="A87" s="18" t="s">
        <v>134</v>
      </c>
    </row>
    <row r="88" ht="11.25" customHeight="1">
      <c r="A88" s="18" t="s">
        <v>136</v>
      </c>
    </row>
    <row r="89" spans="1:5" ht="12.75">
      <c r="A89" s="18" t="s">
        <v>94</v>
      </c>
      <c r="B89" s="15"/>
      <c r="E89" s="13"/>
    </row>
    <row r="90" spans="1:7" ht="12.75">
      <c r="A90" s="18" t="s">
        <v>112</v>
      </c>
      <c r="B90" s="15">
        <v>64170</v>
      </c>
      <c r="D90" s="36">
        <v>37750</v>
      </c>
      <c r="E90" s="23" t="s">
        <v>135</v>
      </c>
      <c r="F90" s="23"/>
      <c r="G90" s="23"/>
    </row>
    <row r="91" spans="1:7" s="13" customFormat="1" ht="12.75">
      <c r="A91" s="18" t="s">
        <v>45</v>
      </c>
      <c r="B91" s="15"/>
      <c r="C91" s="24"/>
      <c r="D91" s="39">
        <v>10000</v>
      </c>
      <c r="E91" s="23" t="s">
        <v>135</v>
      </c>
      <c r="F91" s="83"/>
      <c r="G91" s="83"/>
    </row>
    <row r="92" spans="1:4" ht="12.75">
      <c r="A92" s="13" t="s">
        <v>4</v>
      </c>
      <c r="B92" s="14">
        <f>SUM(B89:B91)</f>
        <v>64170</v>
      </c>
      <c r="C92" s="10"/>
      <c r="D92" s="43">
        <f>SUM(D87:D91)</f>
        <v>47750</v>
      </c>
    </row>
    <row r="94" spans="1:5" s="50" customFormat="1" ht="12.75">
      <c r="A94" s="47" t="s">
        <v>3</v>
      </c>
      <c r="B94" s="48"/>
      <c r="C94" s="67"/>
      <c r="D94" s="49"/>
      <c r="E94" s="48">
        <v>25000</v>
      </c>
    </row>
    <row r="95" spans="1:5" ht="12.75">
      <c r="A95" s="18" t="s">
        <v>124</v>
      </c>
      <c r="E95" s="2"/>
    </row>
    <row r="96" ht="12.75">
      <c r="A96" s="18" t="s">
        <v>257</v>
      </c>
    </row>
    <row r="97" spans="1:5" ht="12.75">
      <c r="A97" s="11" t="s">
        <v>2</v>
      </c>
      <c r="B97" s="2">
        <v>9000</v>
      </c>
      <c r="D97" s="36">
        <v>8100</v>
      </c>
      <c r="E97" s="6">
        <f>SUM(E96:E96)</f>
        <v>0</v>
      </c>
    </row>
    <row r="98" spans="1:5" ht="12.75">
      <c r="A98" s="18" t="s">
        <v>173</v>
      </c>
      <c r="D98" s="36">
        <v>11858</v>
      </c>
      <c r="E98" s="6"/>
    </row>
    <row r="99" spans="1:5" ht="12.75">
      <c r="A99" s="18" t="s">
        <v>259</v>
      </c>
      <c r="B99" s="2">
        <v>13750</v>
      </c>
      <c r="E99" s="6"/>
    </row>
    <row r="100" spans="1:5" ht="12.75">
      <c r="A100" s="18" t="s">
        <v>178</v>
      </c>
      <c r="B100" s="2">
        <v>10000</v>
      </c>
      <c r="E100" s="6"/>
    </row>
    <row r="101" spans="1:6" ht="12.75">
      <c r="A101" s="1" t="s">
        <v>9</v>
      </c>
      <c r="B101" s="6">
        <f>SUM(B97:B100)</f>
        <v>32750</v>
      </c>
      <c r="C101" s="10"/>
      <c r="D101" s="40">
        <f>SUM(D97:D98)</f>
        <v>19958</v>
      </c>
      <c r="E101" s="6"/>
      <c r="F101" s="6"/>
    </row>
    <row r="102" spans="1:6" ht="12.75">
      <c r="A102" s="1"/>
      <c r="B102" s="6"/>
      <c r="C102" s="10"/>
      <c r="D102" s="40"/>
      <c r="F102" s="6"/>
    </row>
    <row r="103" spans="1:6" s="50" customFormat="1" ht="12" customHeight="1">
      <c r="A103" s="51" t="s">
        <v>54</v>
      </c>
      <c r="B103" s="52"/>
      <c r="C103" s="80"/>
      <c r="D103" s="53"/>
      <c r="E103" s="54">
        <v>25000</v>
      </c>
      <c r="F103" s="52"/>
    </row>
    <row r="104" spans="1:6" s="18" customFormat="1" ht="12.75">
      <c r="A104" s="18" t="s">
        <v>55</v>
      </c>
      <c r="B104" s="24"/>
      <c r="C104" s="24"/>
      <c r="D104" s="39"/>
      <c r="E104" s="24"/>
      <c r="F104" s="24"/>
    </row>
    <row r="105" spans="1:6" s="18" customFormat="1" ht="12.75">
      <c r="A105" s="18" t="s">
        <v>52</v>
      </c>
      <c r="B105" s="24"/>
      <c r="C105" s="24"/>
      <c r="D105" s="39"/>
      <c r="E105" s="24"/>
      <c r="F105" s="24"/>
    </row>
    <row r="106" spans="1:6" s="18" customFormat="1" ht="12.75">
      <c r="A106" s="18" t="s">
        <v>56</v>
      </c>
      <c r="B106" s="46" t="s">
        <v>93</v>
      </c>
      <c r="C106" s="46"/>
      <c r="D106" s="39"/>
      <c r="E106" s="10"/>
      <c r="F106" s="24"/>
    </row>
    <row r="107" spans="1:6" s="8" customFormat="1" ht="12.75">
      <c r="A107" s="8" t="s">
        <v>57</v>
      </c>
      <c r="B107" s="10"/>
      <c r="C107" s="10"/>
      <c r="D107" s="38"/>
      <c r="E107" s="10"/>
      <c r="F107" s="10"/>
    </row>
    <row r="108" spans="2:6" s="8" customFormat="1" ht="12.75">
      <c r="B108" s="10"/>
      <c r="C108" s="10"/>
      <c r="D108" s="38"/>
      <c r="E108" s="10"/>
      <c r="F108" s="10"/>
    </row>
    <row r="109" spans="1:6" s="50" customFormat="1" ht="12" customHeight="1">
      <c r="A109" s="51" t="s">
        <v>137</v>
      </c>
      <c r="B109" s="52"/>
      <c r="C109" s="80"/>
      <c r="D109" s="53"/>
      <c r="E109" s="54">
        <v>30000</v>
      </c>
      <c r="F109" s="52"/>
    </row>
    <row r="110" spans="1:6" s="18" customFormat="1" ht="12.75">
      <c r="A110" s="18" t="s">
        <v>127</v>
      </c>
      <c r="B110" s="24"/>
      <c r="C110" s="24"/>
      <c r="D110" s="39"/>
      <c r="E110" s="24"/>
      <c r="F110" s="24"/>
    </row>
    <row r="111" spans="1:6" s="18" customFormat="1" ht="12.75">
      <c r="A111" s="18" t="s">
        <v>52</v>
      </c>
      <c r="B111" s="24"/>
      <c r="C111" s="24"/>
      <c r="D111" s="39"/>
      <c r="E111" s="24"/>
      <c r="F111" s="24"/>
    </row>
    <row r="112" spans="1:6" s="18" customFormat="1" ht="12.75">
      <c r="A112" s="18" t="s">
        <v>128</v>
      </c>
      <c r="B112" s="46" t="s">
        <v>93</v>
      </c>
      <c r="C112" s="46"/>
      <c r="D112" s="39"/>
      <c r="E112" s="10"/>
      <c r="F112" s="24"/>
    </row>
    <row r="113" spans="1:6" s="8" customFormat="1" ht="12.75">
      <c r="A113" s="8" t="s">
        <v>129</v>
      </c>
      <c r="B113" s="10"/>
      <c r="C113" s="10"/>
      <c r="D113" s="38"/>
      <c r="E113" s="10"/>
      <c r="F113" s="10"/>
    </row>
    <row r="114" spans="2:6" s="8" customFormat="1" ht="12.75">
      <c r="B114" s="10"/>
      <c r="C114" s="10"/>
      <c r="D114" s="38"/>
      <c r="E114" s="24"/>
      <c r="F114" s="10"/>
    </row>
    <row r="115" spans="1:6" s="50" customFormat="1" ht="12" customHeight="1">
      <c r="A115" s="51" t="s">
        <v>138</v>
      </c>
      <c r="B115" s="52"/>
      <c r="C115" s="80"/>
      <c r="D115" s="53"/>
      <c r="E115" s="54">
        <v>50000</v>
      </c>
      <c r="F115" s="54"/>
    </row>
    <row r="116" spans="1:6" s="18" customFormat="1" ht="12.75">
      <c r="A116" s="18" t="s">
        <v>263</v>
      </c>
      <c r="B116" s="24"/>
      <c r="C116" s="24"/>
      <c r="D116" s="39"/>
      <c r="E116" s="24"/>
      <c r="F116" s="24"/>
    </row>
    <row r="117" spans="1:6" s="18" customFormat="1" ht="12.75">
      <c r="A117" s="18" t="s">
        <v>262</v>
      </c>
      <c r="B117" s="24"/>
      <c r="C117" s="24"/>
      <c r="D117" s="39"/>
      <c r="E117" s="24"/>
      <c r="F117" s="24"/>
    </row>
    <row r="118" spans="1:6" s="18" customFormat="1" ht="12.75">
      <c r="A118" s="18" t="s">
        <v>125</v>
      </c>
      <c r="B118" s="46" t="s">
        <v>93</v>
      </c>
      <c r="C118" s="46">
        <v>5250</v>
      </c>
      <c r="D118" s="39"/>
      <c r="E118" s="10"/>
      <c r="F118" s="24"/>
    </row>
    <row r="119" spans="1:6" s="8" customFormat="1" ht="12.75">
      <c r="A119" s="8" t="s">
        <v>126</v>
      </c>
      <c r="B119" s="10"/>
      <c r="C119" s="10">
        <f>C118</f>
        <v>5250</v>
      </c>
      <c r="D119" s="38"/>
      <c r="E119"/>
      <c r="F119" s="10"/>
    </row>
    <row r="120" spans="1:5" ht="12.75">
      <c r="A120" s="13"/>
      <c r="B120" s="14"/>
      <c r="C120" s="10"/>
      <c r="E120" s="2"/>
    </row>
    <row r="121" spans="1:5" s="68" customFormat="1" ht="12.75">
      <c r="A121" s="64" t="s">
        <v>59</v>
      </c>
      <c r="B121" s="65"/>
      <c r="C121" s="80"/>
      <c r="D121" s="66"/>
      <c r="E121" s="67">
        <v>250000</v>
      </c>
    </row>
    <row r="122" spans="1:2" ht="12.75">
      <c r="A122" s="18" t="s">
        <v>176</v>
      </c>
      <c r="B122" s="24"/>
    </row>
    <row r="123" spans="1:5" ht="12.75">
      <c r="A123" s="18" t="s">
        <v>175</v>
      </c>
      <c r="B123" s="24"/>
      <c r="E123" t="s">
        <v>177</v>
      </c>
    </row>
    <row r="124" spans="1:4" ht="12.75">
      <c r="A124" s="18" t="s">
        <v>174</v>
      </c>
      <c r="B124" s="24"/>
      <c r="D124" s="36">
        <v>3000</v>
      </c>
    </row>
    <row r="125" spans="1:4" ht="12.75">
      <c r="A125" s="18" t="s">
        <v>162</v>
      </c>
      <c r="B125" s="24"/>
      <c r="D125" s="36">
        <v>4050</v>
      </c>
    </row>
    <row r="126" spans="1:5" ht="12.75">
      <c r="A126" s="18" t="s">
        <v>95</v>
      </c>
      <c r="B126" s="46" t="s">
        <v>93</v>
      </c>
      <c r="C126" s="46"/>
      <c r="D126" s="36">
        <v>14750</v>
      </c>
      <c r="E126" s="8"/>
    </row>
    <row r="127" spans="1:5" s="8" customFormat="1" ht="12.75">
      <c r="A127" s="8" t="s">
        <v>60</v>
      </c>
      <c r="B127" s="10"/>
      <c r="C127" s="10"/>
      <c r="D127" s="38">
        <f>SUM(D123:D126)</f>
        <v>21800</v>
      </c>
      <c r="E127" s="18"/>
    </row>
    <row r="128" spans="2:5" s="8" customFormat="1" ht="12.75">
      <c r="B128" s="10"/>
      <c r="C128" s="10"/>
      <c r="D128" s="38"/>
      <c r="E128" s="18"/>
    </row>
    <row r="129" spans="1:5" s="79" customFormat="1" ht="12.75">
      <c r="A129" s="79" t="s">
        <v>155</v>
      </c>
      <c r="B129" s="80"/>
      <c r="C129" s="80"/>
      <c r="D129" s="81"/>
      <c r="E129" s="82"/>
    </row>
    <row r="130" spans="1:5" s="18" customFormat="1" ht="12.75">
      <c r="A130" s="18" t="s">
        <v>55</v>
      </c>
      <c r="B130" s="24"/>
      <c r="C130" s="24"/>
      <c r="D130" s="39"/>
      <c r="E130" s="18" t="s">
        <v>159</v>
      </c>
    </row>
    <row r="131" spans="1:5" s="18" customFormat="1" ht="12.75">
      <c r="A131" s="18" t="s">
        <v>157</v>
      </c>
      <c r="B131" s="24"/>
      <c r="C131" s="24"/>
      <c r="D131" s="39"/>
      <c r="E131" s="18" t="s">
        <v>160</v>
      </c>
    </row>
    <row r="132" spans="1:4" s="18" customFormat="1" ht="12.75">
      <c r="A132" s="18" t="s">
        <v>156</v>
      </c>
      <c r="B132" s="24">
        <v>10000</v>
      </c>
      <c r="C132" s="24"/>
      <c r="D132" s="39"/>
    </row>
    <row r="133" spans="1:6" ht="12.75">
      <c r="A133" s="8" t="s">
        <v>158</v>
      </c>
      <c r="B133" s="14">
        <v>10000</v>
      </c>
      <c r="C133" s="10"/>
      <c r="D133" s="43"/>
      <c r="E133" s="14"/>
      <c r="F133" s="14"/>
    </row>
    <row r="134" spans="1:6" ht="12.75">
      <c r="A134" s="8"/>
      <c r="B134" s="14"/>
      <c r="C134" s="10"/>
      <c r="D134" s="43"/>
      <c r="E134" s="14"/>
      <c r="F134" s="14"/>
    </row>
    <row r="135" spans="1:5" ht="12.75">
      <c r="A135" s="4"/>
      <c r="E135" s="14"/>
    </row>
    <row r="136" spans="1:6" ht="12.75">
      <c r="A136" s="1" t="s">
        <v>12</v>
      </c>
      <c r="B136" s="14">
        <f>SUM(B127+B119+B113+B107+B101+B92+B84+B77+B133)</f>
        <v>123589</v>
      </c>
      <c r="C136" s="14">
        <f>SUM(C127+C119+C113+C107+C101+C92+C84+C77+C133)</f>
        <v>21250</v>
      </c>
      <c r="D136" s="14">
        <f>SUM(D127+D92+D119+D107+D101+D77)</f>
        <v>100615</v>
      </c>
      <c r="E136" s="14"/>
      <c r="F136" s="14"/>
    </row>
    <row r="137" spans="1:6" ht="12.75">
      <c r="A137" s="1"/>
      <c r="B137" s="14"/>
      <c r="C137" s="10"/>
      <c r="D137" s="43"/>
      <c r="E137" s="24"/>
      <c r="F137" s="14"/>
    </row>
    <row r="138" spans="1:6" ht="12.75">
      <c r="A138" s="18" t="s">
        <v>161</v>
      </c>
      <c r="B138" s="14">
        <v>0</v>
      </c>
      <c r="C138" s="10"/>
      <c r="D138" s="39"/>
      <c r="F138" s="14"/>
    </row>
    <row r="139" spans="1:5" ht="12.75">
      <c r="A139" s="1"/>
      <c r="E139" s="16"/>
    </row>
    <row r="140" spans="1:6" ht="12.75">
      <c r="A140" s="3" t="s">
        <v>22</v>
      </c>
      <c r="B140" s="16">
        <f>SUM(B71+B136)</f>
        <v>225183</v>
      </c>
      <c r="C140" s="16">
        <f>SUM(C71+C136)</f>
        <v>100669</v>
      </c>
      <c r="D140" s="44">
        <f>SUM(D71+D136+D138)</f>
        <v>194276</v>
      </c>
      <c r="F140" s="16"/>
    </row>
    <row r="141" spans="1:3" ht="12.75">
      <c r="A141" s="3"/>
      <c r="B141" s="16"/>
      <c r="C141" s="10"/>
    </row>
    <row r="142" ht="12.75">
      <c r="E142" s="15"/>
    </row>
    <row r="143" spans="1:6" ht="12.75">
      <c r="A143" s="8" t="s">
        <v>15</v>
      </c>
      <c r="B143" s="27">
        <f>B40-B140</f>
        <v>3817</v>
      </c>
      <c r="C143" s="27">
        <f>C40-C140</f>
        <v>-48019</v>
      </c>
      <c r="D143" s="45">
        <f>D40-D140</f>
        <v>5159</v>
      </c>
      <c r="E143" t="s">
        <v>163</v>
      </c>
      <c r="F143" s="1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I33" sqref="I33"/>
    </sheetView>
  </sheetViews>
  <sheetFormatPr defaultColWidth="11.00390625" defaultRowHeight="12.75"/>
  <cols>
    <col min="1" max="1" width="22.00390625" style="0" bestFit="1" customWidth="1"/>
    <col min="2" max="2" width="12.25390625" style="32" bestFit="1" customWidth="1"/>
    <col min="3" max="3" width="12.25390625" style="32" customWidth="1"/>
    <col min="4" max="4" width="10.75390625" style="32" customWidth="1"/>
  </cols>
  <sheetData>
    <row r="2" ht="12.75">
      <c r="A2" t="s">
        <v>115</v>
      </c>
    </row>
    <row r="5" spans="1:4" s="8" customFormat="1" ht="12.75">
      <c r="A5" s="8" t="s">
        <v>51</v>
      </c>
      <c r="B5" s="35" t="s">
        <v>107</v>
      </c>
      <c r="C5" s="35" t="s">
        <v>169</v>
      </c>
      <c r="D5" s="35" t="s">
        <v>86</v>
      </c>
    </row>
    <row r="7" spans="1:4" ht="12.75">
      <c r="A7" t="s">
        <v>62</v>
      </c>
      <c r="B7" s="32">
        <v>5000</v>
      </c>
      <c r="D7" s="32">
        <v>785</v>
      </c>
    </row>
    <row r="8" spans="1:4" ht="12.75">
      <c r="A8" t="s">
        <v>34</v>
      </c>
      <c r="B8" s="32">
        <v>5000</v>
      </c>
      <c r="C8" s="32">
        <v>5000</v>
      </c>
      <c r="D8" s="32">
        <v>1500</v>
      </c>
    </row>
    <row r="9" spans="1:5" ht="12.75">
      <c r="A9" t="s">
        <v>218</v>
      </c>
      <c r="B9" s="32">
        <v>1000</v>
      </c>
      <c r="E9" t="s">
        <v>116</v>
      </c>
    </row>
    <row r="10" spans="1:5" ht="12.75">
      <c r="A10" t="s">
        <v>80</v>
      </c>
      <c r="B10" s="32">
        <v>0</v>
      </c>
      <c r="C10" s="32">
        <v>3000</v>
      </c>
      <c r="D10" s="32">
        <v>1000</v>
      </c>
      <c r="E10" t="s">
        <v>117</v>
      </c>
    </row>
    <row r="12" spans="1:4" s="8" customFormat="1" ht="12.75">
      <c r="A12" s="8" t="s">
        <v>61</v>
      </c>
      <c r="B12" s="35">
        <f>SUM(B7:B10)</f>
        <v>11000</v>
      </c>
      <c r="C12" s="35">
        <f>SUM(C7:C10)</f>
        <v>8000</v>
      </c>
      <c r="D12" s="35">
        <f>SUM(D7:D10)</f>
        <v>3285</v>
      </c>
    </row>
    <row r="14" spans="1:4" s="8" customFormat="1" ht="12.75">
      <c r="A14" s="8" t="s">
        <v>64</v>
      </c>
      <c r="B14" s="35" t="s">
        <v>63</v>
      </c>
      <c r="C14" s="35"/>
      <c r="D14" s="35" t="s">
        <v>40</v>
      </c>
    </row>
    <row r="16" ht="12.75">
      <c r="A16" s="34" t="s">
        <v>72</v>
      </c>
    </row>
    <row r="17" spans="1:5" s="18" customFormat="1" ht="12.75">
      <c r="A17" s="18" t="s">
        <v>70</v>
      </c>
      <c r="B17" s="33">
        <v>0</v>
      </c>
      <c r="C17" s="33">
        <v>0</v>
      </c>
      <c r="D17" s="33">
        <v>0</v>
      </c>
      <c r="E17" s="18" t="s">
        <v>109</v>
      </c>
    </row>
    <row r="18" spans="1:5" s="18" customFormat="1" ht="12.75">
      <c r="A18" s="18" t="s">
        <v>118</v>
      </c>
      <c r="B18" s="33">
        <v>4792</v>
      </c>
      <c r="C18" s="33">
        <v>4792</v>
      </c>
      <c r="D18" s="33">
        <v>0</v>
      </c>
      <c r="E18" s="18" t="s">
        <v>119</v>
      </c>
    </row>
    <row r="19" spans="1:5" s="18" customFormat="1" ht="12.75">
      <c r="A19" s="18" t="s">
        <v>98</v>
      </c>
      <c r="B19" s="33"/>
      <c r="C19" s="33"/>
      <c r="D19" s="33">
        <v>0</v>
      </c>
      <c r="E19" s="33" t="s">
        <v>108</v>
      </c>
    </row>
    <row r="20" spans="1:4" s="18" customFormat="1" ht="12.75">
      <c r="A20" s="34" t="s">
        <v>78</v>
      </c>
      <c r="B20" s="33">
        <f>SUM(B16:B19)</f>
        <v>4792</v>
      </c>
      <c r="C20" s="33">
        <f>SUM(C16:C19)</f>
        <v>4792</v>
      </c>
      <c r="D20" s="33">
        <f>SUM(D16:D19)</f>
        <v>0</v>
      </c>
    </row>
    <row r="22" ht="12.75">
      <c r="A22" s="34" t="s">
        <v>69</v>
      </c>
    </row>
    <row r="23" spans="1:5" ht="12.75">
      <c r="A23" t="s">
        <v>101</v>
      </c>
      <c r="B23" s="32">
        <v>220</v>
      </c>
      <c r="D23" s="32">
        <v>1020</v>
      </c>
      <c r="E23" t="s">
        <v>102</v>
      </c>
    </row>
    <row r="24" spans="1:5" ht="12.75">
      <c r="A24" t="s">
        <v>103</v>
      </c>
      <c r="B24" s="32">
        <v>1500</v>
      </c>
      <c r="D24" s="32">
        <v>1500</v>
      </c>
      <c r="E24" t="s">
        <v>106</v>
      </c>
    </row>
    <row r="25" spans="1:5" ht="12.75">
      <c r="A25" t="s">
        <v>99</v>
      </c>
      <c r="B25" s="32">
        <v>1962</v>
      </c>
      <c r="D25" s="32">
        <v>2700</v>
      </c>
      <c r="E25" t="s">
        <v>110</v>
      </c>
    </row>
    <row r="26" spans="1:5" ht="12.75">
      <c r="A26" t="s">
        <v>104</v>
      </c>
      <c r="B26" s="32">
        <v>0</v>
      </c>
      <c r="D26" s="32">
        <v>0</v>
      </c>
      <c r="E26" t="s">
        <v>106</v>
      </c>
    </row>
    <row r="27" spans="1:4" ht="12.75">
      <c r="A27" s="34" t="s">
        <v>78</v>
      </c>
      <c r="B27" s="32">
        <f>SUM(B23:B26)</f>
        <v>3682</v>
      </c>
      <c r="C27" s="32">
        <f>SUM(C23:C26)</f>
        <v>0</v>
      </c>
      <c r="D27" s="32">
        <f>SUM(D23:D26)</f>
        <v>5220</v>
      </c>
    </row>
    <row r="29" ht="12.75">
      <c r="A29" s="34" t="s">
        <v>73</v>
      </c>
    </row>
    <row r="30" spans="1:4" ht="12.75">
      <c r="A30" s="18" t="s">
        <v>84</v>
      </c>
      <c r="B30" s="32">
        <v>0</v>
      </c>
      <c r="C30" s="32">
        <v>0</v>
      </c>
      <c r="D30" s="32">
        <v>400</v>
      </c>
    </row>
    <row r="31" spans="1:5" ht="12.75">
      <c r="A31" t="s">
        <v>74</v>
      </c>
      <c r="B31" s="32">
        <v>2500</v>
      </c>
      <c r="D31" s="32">
        <v>1500</v>
      </c>
      <c r="E31" t="s">
        <v>83</v>
      </c>
    </row>
    <row r="32" spans="1:5" ht="12.75">
      <c r="A32" t="s">
        <v>71</v>
      </c>
      <c r="B32" s="32">
        <v>1200</v>
      </c>
      <c r="D32" s="32">
        <v>1200</v>
      </c>
      <c r="E32" t="s">
        <v>75</v>
      </c>
    </row>
    <row r="33" spans="1:5" ht="12.75">
      <c r="A33" t="s">
        <v>216</v>
      </c>
      <c r="B33" s="32">
        <v>800</v>
      </c>
      <c r="D33" s="32">
        <v>0</v>
      </c>
      <c r="E33" t="s">
        <v>217</v>
      </c>
    </row>
    <row r="34" spans="1:4" ht="12.75">
      <c r="A34" s="34" t="s">
        <v>78</v>
      </c>
      <c r="B34" s="32">
        <f>SUM(B30:B33)</f>
        <v>4500</v>
      </c>
      <c r="C34" s="32">
        <f>SUM(C30:C33)</f>
        <v>0</v>
      </c>
      <c r="D34" s="32">
        <f>SUM(D30:D33)</f>
        <v>3100</v>
      </c>
    </row>
    <row r="36" ht="12.75">
      <c r="A36" s="34" t="s">
        <v>77</v>
      </c>
    </row>
    <row r="37" spans="1:4" ht="12.75">
      <c r="A37" s="18" t="s">
        <v>84</v>
      </c>
      <c r="B37" s="32">
        <v>600</v>
      </c>
      <c r="D37" s="32">
        <v>0</v>
      </c>
    </row>
    <row r="38" spans="1:4" ht="12.75">
      <c r="A38" s="18" t="s">
        <v>120</v>
      </c>
      <c r="B38" s="32">
        <v>600</v>
      </c>
      <c r="D38" s="32">
        <v>0</v>
      </c>
    </row>
    <row r="39" spans="1:5" ht="12.75">
      <c r="A39" t="s">
        <v>67</v>
      </c>
      <c r="B39" s="32">
        <v>300</v>
      </c>
      <c r="D39" s="32">
        <v>300</v>
      </c>
      <c r="E39" t="s">
        <v>76</v>
      </c>
    </row>
    <row r="40" spans="1:5" ht="12.75">
      <c r="A40" t="s">
        <v>68</v>
      </c>
      <c r="B40" s="32">
        <v>100</v>
      </c>
      <c r="D40" s="32">
        <v>100</v>
      </c>
      <c r="E40" t="s">
        <v>65</v>
      </c>
    </row>
    <row r="41" spans="1:5" ht="12.75">
      <c r="A41" t="s">
        <v>66</v>
      </c>
      <c r="B41" s="32">
        <v>0</v>
      </c>
      <c r="D41" s="32">
        <v>1035</v>
      </c>
      <c r="E41" t="s">
        <v>85</v>
      </c>
    </row>
    <row r="42" spans="1:4" ht="12.75">
      <c r="A42" s="34" t="s">
        <v>78</v>
      </c>
      <c r="B42" s="32">
        <f>SUM(B37:B41)</f>
        <v>1600</v>
      </c>
      <c r="C42" s="32">
        <f>SUM(C37:C41)</f>
        <v>0</v>
      </c>
      <c r="D42" s="32">
        <f>SUM(D39:D41)</f>
        <v>1435</v>
      </c>
    </row>
    <row r="44" spans="1:4" s="8" customFormat="1" ht="12.75">
      <c r="A44" s="8" t="s">
        <v>79</v>
      </c>
      <c r="B44" s="35">
        <f>B20+B27+B34+B42</f>
        <v>14574</v>
      </c>
      <c r="C44" s="35">
        <f>C20+C27+C34+C42</f>
        <v>4792</v>
      </c>
      <c r="D44" s="35">
        <f>D20+D27+D34+D42</f>
        <v>9755</v>
      </c>
    </row>
    <row r="46" spans="1:4" s="18" customFormat="1" ht="12.75">
      <c r="A46" s="18" t="s">
        <v>47</v>
      </c>
      <c r="B46" s="33">
        <f>B12-B44</f>
        <v>-3574</v>
      </c>
      <c r="C46" s="33">
        <f>C12-C44</f>
        <v>3208</v>
      </c>
      <c r="D46" s="33">
        <f>D12-D44</f>
        <v>-6470</v>
      </c>
    </row>
    <row r="50" ht="12.75">
      <c r="A50" t="s">
        <v>81</v>
      </c>
    </row>
    <row r="51" ht="12.75">
      <c r="A51" t="s">
        <v>82</v>
      </c>
    </row>
    <row r="54" spans="1:4" s="8" customFormat="1" ht="12.75">
      <c r="A54" s="8" t="s">
        <v>145</v>
      </c>
      <c r="B54" s="35"/>
      <c r="C54" s="35"/>
      <c r="D54" s="35"/>
    </row>
    <row r="56" spans="1:5" ht="12.75">
      <c r="A56" s="34" t="s">
        <v>72</v>
      </c>
      <c r="B56" s="32">
        <v>0</v>
      </c>
      <c r="E56" t="s">
        <v>148</v>
      </c>
    </row>
    <row r="58" spans="1:5" ht="12.75">
      <c r="A58" s="34" t="s">
        <v>146</v>
      </c>
      <c r="B58" s="71"/>
      <c r="C58" s="71"/>
      <c r="D58" s="71"/>
      <c r="E58" s="34"/>
    </row>
    <row r="59" spans="1:5" ht="12.75">
      <c r="A59" t="s">
        <v>100</v>
      </c>
      <c r="B59" s="32">
        <v>1962</v>
      </c>
      <c r="D59" s="32">
        <v>1990</v>
      </c>
      <c r="E59" t="s">
        <v>110</v>
      </c>
    </row>
    <row r="60" spans="1:5" ht="12.75">
      <c r="A60" t="s">
        <v>105</v>
      </c>
      <c r="B60" s="32">
        <v>883</v>
      </c>
      <c r="D60" s="32">
        <v>300</v>
      </c>
      <c r="E60" t="s">
        <v>111</v>
      </c>
    </row>
    <row r="62" ht="12.75">
      <c r="A62" s="34" t="s">
        <v>73</v>
      </c>
    </row>
    <row r="63" ht="12.75">
      <c r="A63" t="s">
        <v>149</v>
      </c>
    </row>
    <row r="64" ht="12.75">
      <c r="A64" t="s">
        <v>147</v>
      </c>
    </row>
    <row r="66" ht="12.75">
      <c r="A66" s="34" t="s">
        <v>77</v>
      </c>
    </row>
    <row r="67" spans="1:2" ht="12.75">
      <c r="A67" t="s">
        <v>67</v>
      </c>
      <c r="B67" s="32">
        <v>150</v>
      </c>
    </row>
    <row r="70" spans="1:4" s="8" customFormat="1" ht="12.75">
      <c r="A70" s="8" t="s">
        <v>79</v>
      </c>
      <c r="B70" s="35">
        <f>SUM(B56:B67)</f>
        <v>2995</v>
      </c>
      <c r="C70" s="35"/>
      <c r="D70" s="35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43" sqref="B43"/>
    </sheetView>
  </sheetViews>
  <sheetFormatPr defaultColWidth="11.00390625" defaultRowHeight="12.75"/>
  <cols>
    <col min="1" max="1" width="22.875" style="87" bestFit="1" customWidth="1"/>
  </cols>
  <sheetData>
    <row r="1" spans="1:3" ht="15">
      <c r="A1" s="87" t="s">
        <v>268</v>
      </c>
      <c r="B1">
        <v>2014</v>
      </c>
      <c r="C1">
        <v>2013</v>
      </c>
    </row>
    <row r="3" ht="15">
      <c r="A3" s="106" t="s">
        <v>229</v>
      </c>
    </row>
    <row r="4" spans="1:2" s="18" customFormat="1" ht="15">
      <c r="A4" s="102" t="s">
        <v>270</v>
      </c>
      <c r="B4" s="33">
        <v>69000</v>
      </c>
    </row>
    <row r="5" spans="1:3" s="18" customFormat="1" ht="15">
      <c r="A5" s="102"/>
      <c r="B5" s="33"/>
      <c r="C5" s="24">
        <v>25000</v>
      </c>
    </row>
    <row r="6" spans="1:3" s="18" customFormat="1" ht="15">
      <c r="A6" s="102"/>
      <c r="B6" s="33"/>
      <c r="C6" s="24">
        <v>25000</v>
      </c>
    </row>
    <row r="7" spans="1:3" s="18" customFormat="1" ht="15">
      <c r="A7" s="102"/>
      <c r="B7" s="33"/>
      <c r="C7" s="24">
        <v>25000</v>
      </c>
    </row>
    <row r="8" spans="1:2" s="18" customFormat="1" ht="15">
      <c r="A8" s="102" t="s">
        <v>250</v>
      </c>
      <c r="B8" s="33"/>
    </row>
    <row r="9" spans="1:3" s="8" customFormat="1" ht="15">
      <c r="A9" s="106" t="s">
        <v>269</v>
      </c>
      <c r="B9" s="35">
        <f>B4</f>
        <v>69000</v>
      </c>
      <c r="C9" s="35">
        <f>SUM(C5:C7)</f>
        <v>75000</v>
      </c>
    </row>
    <row r="10" spans="1:2" s="18" customFormat="1" ht="15">
      <c r="A10" s="102"/>
      <c r="B10" s="33"/>
    </row>
    <row r="11" spans="1:3" s="8" customFormat="1" ht="15">
      <c r="A11" s="106" t="s">
        <v>271</v>
      </c>
      <c r="B11" s="35">
        <v>47750</v>
      </c>
      <c r="C11" s="8">
        <v>0</v>
      </c>
    </row>
    <row r="12" spans="1:2" s="18" customFormat="1" ht="15">
      <c r="A12" s="102"/>
      <c r="B12" s="33"/>
    </row>
    <row r="13" spans="1:3" ht="15">
      <c r="A13" s="125" t="s">
        <v>61</v>
      </c>
      <c r="B13" s="35">
        <f>SUM(B9+B11)</f>
        <v>116750</v>
      </c>
      <c r="C13" s="35">
        <f>SUM(C9+C11)</f>
        <v>75000</v>
      </c>
    </row>
    <row r="14" ht="15">
      <c r="B14" s="32"/>
    </row>
    <row r="15" spans="1:2" ht="15">
      <c r="A15" s="106" t="s">
        <v>64</v>
      </c>
      <c r="B15" s="32"/>
    </row>
    <row r="16" spans="1:2" ht="15">
      <c r="A16" s="115" t="s">
        <v>24</v>
      </c>
      <c r="B16" s="32"/>
    </row>
    <row r="17" spans="1:3" ht="15">
      <c r="A17" s="87" t="s">
        <v>226</v>
      </c>
      <c r="B17" s="32">
        <v>5000</v>
      </c>
      <c r="C17" s="2">
        <v>22000</v>
      </c>
    </row>
    <row r="18" spans="1:2" ht="15">
      <c r="A18" s="121"/>
      <c r="B18" s="32"/>
    </row>
    <row r="19" spans="1:2" ht="15">
      <c r="A19" s="115" t="s">
        <v>220</v>
      </c>
      <c r="B19" s="32"/>
    </row>
    <row r="20" spans="1:4" ht="15">
      <c r="A20" s="87" t="s">
        <v>272</v>
      </c>
      <c r="B20" s="32">
        <v>45000</v>
      </c>
      <c r="C20">
        <v>0</v>
      </c>
      <c r="D20" t="s">
        <v>273</v>
      </c>
    </row>
    <row r="21" spans="1:3" ht="15">
      <c r="A21" s="87" t="s">
        <v>274</v>
      </c>
      <c r="B21" s="32">
        <v>55000</v>
      </c>
      <c r="C21">
        <v>0</v>
      </c>
    </row>
    <row r="22" ht="15">
      <c r="B22" s="32"/>
    </row>
    <row r="23" spans="1:3" ht="15">
      <c r="A23" s="115" t="s">
        <v>221</v>
      </c>
      <c r="B23" s="32">
        <f>0.07*B9</f>
        <v>4830.000000000001</v>
      </c>
      <c r="C23" s="32">
        <f>0.07*C9</f>
        <v>5250.000000000001</v>
      </c>
    </row>
    <row r="24" spans="1:2" ht="15">
      <c r="A24" s="115"/>
      <c r="B24" s="32"/>
    </row>
    <row r="25" spans="1:4" ht="15">
      <c r="A25" s="115" t="s">
        <v>256</v>
      </c>
      <c r="B25" s="32">
        <v>5000</v>
      </c>
      <c r="C25" s="2"/>
      <c r="D25" t="s">
        <v>275</v>
      </c>
    </row>
    <row r="26" ht="15">
      <c r="B26" s="32"/>
    </row>
    <row r="27" spans="1:3" ht="15">
      <c r="A27" s="106" t="s">
        <v>215</v>
      </c>
      <c r="B27" s="35">
        <f>SUM(B17:B25)</f>
        <v>114830</v>
      </c>
      <c r="C27" s="35">
        <f>SUM(C17:C25)</f>
        <v>27250</v>
      </c>
    </row>
    <row r="28" ht="15">
      <c r="B28" s="32"/>
    </row>
    <row r="29" spans="1:3" ht="15">
      <c r="A29" s="87" t="s">
        <v>47</v>
      </c>
      <c r="B29" s="32">
        <f>B13-B27</f>
        <v>1920</v>
      </c>
      <c r="C29" s="32">
        <f>C13-C27</f>
        <v>47750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I42" sqref="I42"/>
    </sheetView>
  </sheetViews>
  <sheetFormatPr defaultColWidth="11.00390625" defaultRowHeight="12.75"/>
  <cols>
    <col min="1" max="1" width="22.875" style="87" bestFit="1" customWidth="1"/>
    <col min="2" max="2" width="11.625" style="110" bestFit="1" customWidth="1"/>
    <col min="3" max="3" width="10.75390625" style="109" customWidth="1"/>
    <col min="4" max="4" width="12.625" style="87" customWidth="1"/>
    <col min="5" max="16384" width="10.75390625" style="87" customWidth="1"/>
  </cols>
  <sheetData>
    <row r="1" ht="15">
      <c r="A1" s="87" t="s">
        <v>230</v>
      </c>
    </row>
    <row r="3" spans="1:4" ht="15">
      <c r="A3" s="106" t="s">
        <v>229</v>
      </c>
      <c r="B3" s="110" t="s">
        <v>231</v>
      </c>
      <c r="C3" s="109" t="s">
        <v>86</v>
      </c>
      <c r="D3" s="87" t="s">
        <v>249</v>
      </c>
    </row>
    <row r="4" ht="15">
      <c r="A4" s="115" t="s">
        <v>228</v>
      </c>
    </row>
    <row r="5" spans="1:4" ht="15">
      <c r="A5" s="87" t="s">
        <v>252</v>
      </c>
      <c r="B5" s="110">
        <v>25000</v>
      </c>
      <c r="C5" s="109">
        <v>30000</v>
      </c>
      <c r="D5" s="96" t="s">
        <v>227</v>
      </c>
    </row>
    <row r="6" spans="1:4" ht="15">
      <c r="A6" s="87" t="s">
        <v>252</v>
      </c>
      <c r="B6" s="110">
        <v>10000</v>
      </c>
      <c r="C6" s="109">
        <v>10000</v>
      </c>
      <c r="D6" s="96" t="s">
        <v>233</v>
      </c>
    </row>
    <row r="7" spans="1:4" ht="15">
      <c r="A7" s="87" t="s">
        <v>250</v>
      </c>
      <c r="B7" s="111">
        <v>15000</v>
      </c>
      <c r="D7" s="96" t="s">
        <v>232</v>
      </c>
    </row>
    <row r="8" spans="1:3" ht="15">
      <c r="A8" s="125" t="s">
        <v>61</v>
      </c>
      <c r="B8" s="124">
        <f>SUM(B5:B7)</f>
        <v>50000</v>
      </c>
      <c r="C8" s="123">
        <f>SUM(C5:C6)</f>
        <v>40000</v>
      </c>
    </row>
    <row r="10" ht="15">
      <c r="A10" s="106" t="s">
        <v>64</v>
      </c>
    </row>
    <row r="11" ht="15">
      <c r="A11" s="115" t="s">
        <v>24</v>
      </c>
    </row>
    <row r="12" spans="1:4" ht="15">
      <c r="A12" s="87" t="s">
        <v>226</v>
      </c>
      <c r="B12" s="110">
        <v>12000</v>
      </c>
      <c r="C12" s="109">
        <v>15000</v>
      </c>
      <c r="D12" s="87" t="s">
        <v>255</v>
      </c>
    </row>
    <row r="13" spans="1:4" ht="15">
      <c r="A13" s="87" t="s">
        <v>247</v>
      </c>
      <c r="B13" s="110">
        <v>1200</v>
      </c>
      <c r="C13" s="109">
        <v>835</v>
      </c>
      <c r="D13" s="87" t="s">
        <v>248</v>
      </c>
    </row>
    <row r="14" spans="1:8" ht="15">
      <c r="A14" s="121"/>
      <c r="B14" s="128"/>
      <c r="C14" s="122"/>
      <c r="E14" s="121"/>
      <c r="F14" s="121"/>
      <c r="G14" s="121"/>
      <c r="H14" s="121"/>
    </row>
    <row r="15" spans="1:8" ht="15">
      <c r="A15" s="132" t="s">
        <v>238</v>
      </c>
      <c r="B15" s="128"/>
      <c r="C15" s="122"/>
      <c r="D15" s="115" t="s">
        <v>243</v>
      </c>
      <c r="E15" s="133">
        <f>SUM(B16:B21)</f>
        <v>13750</v>
      </c>
      <c r="F15" s="121"/>
      <c r="G15" s="121"/>
      <c r="H15" s="121"/>
    </row>
    <row r="16" spans="1:8" ht="15">
      <c r="A16" s="121" t="s">
        <v>234</v>
      </c>
      <c r="B16" s="128">
        <v>5000</v>
      </c>
      <c r="C16" s="122"/>
      <c r="D16" s="87" t="s">
        <v>235</v>
      </c>
      <c r="E16" s="121"/>
      <c r="F16" s="121"/>
      <c r="G16" s="121"/>
      <c r="H16" s="121"/>
    </row>
    <row r="17" spans="1:8" ht="15">
      <c r="A17" s="121" t="s">
        <v>236</v>
      </c>
      <c r="B17" s="128">
        <v>5000</v>
      </c>
      <c r="C17" s="122"/>
      <c r="E17" s="121"/>
      <c r="F17" s="121"/>
      <c r="G17" s="121"/>
      <c r="H17" s="121"/>
    </row>
    <row r="18" spans="1:8" ht="15">
      <c r="A18" s="121" t="s">
        <v>245</v>
      </c>
      <c r="B18" s="128">
        <v>2500</v>
      </c>
      <c r="C18" s="122"/>
      <c r="E18" s="121"/>
      <c r="F18" s="121"/>
      <c r="G18" s="121"/>
      <c r="H18" s="121"/>
    </row>
    <row r="19" spans="1:8" ht="15">
      <c r="A19" s="121" t="s">
        <v>239</v>
      </c>
      <c r="B19" s="128">
        <v>0</v>
      </c>
      <c r="C19" s="122"/>
      <c r="D19" s="87" t="s">
        <v>240</v>
      </c>
      <c r="E19" s="121"/>
      <c r="F19" s="121"/>
      <c r="G19" s="121"/>
      <c r="H19" s="121"/>
    </row>
    <row r="20" spans="1:8" ht="15">
      <c r="A20" s="121" t="s">
        <v>241</v>
      </c>
      <c r="B20" s="128">
        <v>1000</v>
      </c>
      <c r="C20" s="122">
        <v>350</v>
      </c>
      <c r="D20" s="87" t="s">
        <v>246</v>
      </c>
      <c r="E20" s="121"/>
      <c r="F20" s="121"/>
      <c r="G20" s="121"/>
      <c r="H20" s="121"/>
    </row>
    <row r="21" spans="1:2" ht="15">
      <c r="A21" s="87" t="s">
        <v>242</v>
      </c>
      <c r="B21" s="110">
        <v>250</v>
      </c>
    </row>
    <row r="23" spans="1:6" s="115" customFormat="1" ht="15">
      <c r="A23" s="115" t="s">
        <v>225</v>
      </c>
      <c r="B23" s="113"/>
      <c r="C23" s="116"/>
      <c r="D23" s="115" t="s">
        <v>224</v>
      </c>
      <c r="E23" s="117">
        <f>SUM(B24:B25)</f>
        <v>200</v>
      </c>
      <c r="F23" s="117"/>
    </row>
    <row r="24" spans="1:4" ht="15">
      <c r="A24" s="87" t="s">
        <v>223</v>
      </c>
      <c r="B24" s="110">
        <v>200</v>
      </c>
      <c r="C24" s="109">
        <v>215</v>
      </c>
      <c r="D24" s="87" t="s">
        <v>222</v>
      </c>
    </row>
    <row r="25" spans="1:4" ht="15">
      <c r="A25" s="87" t="s">
        <v>253</v>
      </c>
      <c r="B25" s="110">
        <v>0</v>
      </c>
      <c r="C25" s="109">
        <v>800</v>
      </c>
      <c r="D25" s="87" t="s">
        <v>254</v>
      </c>
    </row>
    <row r="26" spans="1:3" ht="15">
      <c r="A26" s="120"/>
      <c r="B26" s="119"/>
      <c r="C26" s="118"/>
    </row>
    <row r="27" spans="1:6" s="115" customFormat="1" ht="15">
      <c r="A27" s="115" t="s">
        <v>220</v>
      </c>
      <c r="B27" s="127"/>
      <c r="C27" s="126"/>
      <c r="D27" s="115" t="s">
        <v>219</v>
      </c>
      <c r="E27" s="117">
        <f>B28</f>
        <v>9600</v>
      </c>
      <c r="F27" s="117"/>
    </row>
    <row r="28" spans="2:4" ht="15">
      <c r="B28" s="110">
        <v>9600</v>
      </c>
      <c r="C28" s="109">
        <v>8100</v>
      </c>
      <c r="D28" s="87" t="s">
        <v>276</v>
      </c>
    </row>
    <row r="30" spans="1:6" s="115" customFormat="1" ht="15.75" customHeight="1">
      <c r="A30" s="115" t="s">
        <v>237</v>
      </c>
      <c r="B30" s="113"/>
      <c r="C30" s="116"/>
      <c r="D30" s="130" t="s">
        <v>244</v>
      </c>
      <c r="E30" s="117">
        <f>B31</f>
        <v>9300</v>
      </c>
      <c r="F30" s="131"/>
    </row>
    <row r="31" spans="2:4" s="114" customFormat="1" ht="15">
      <c r="B31" s="110">
        <v>9300</v>
      </c>
      <c r="C31" s="112">
        <v>9208</v>
      </c>
      <c r="D31" s="114" t="s">
        <v>258</v>
      </c>
    </row>
    <row r="32" spans="2:3" s="114" customFormat="1" ht="15">
      <c r="B32" s="110"/>
      <c r="C32" s="112">
        <v>2650</v>
      </c>
    </row>
    <row r="33" spans="2:3" s="114" customFormat="1" ht="15">
      <c r="B33" s="110"/>
      <c r="C33" s="112"/>
    </row>
    <row r="34" spans="1:4" ht="15">
      <c r="A34" s="115" t="s">
        <v>221</v>
      </c>
      <c r="B34" s="110">
        <f>0.07*B8</f>
        <v>3500.0000000000005</v>
      </c>
      <c r="C34" s="109">
        <f>0.07*C8</f>
        <v>2800.0000000000005</v>
      </c>
      <c r="D34" s="87" t="s">
        <v>251</v>
      </c>
    </row>
    <row r="35" ht="15">
      <c r="A35" s="115"/>
    </row>
    <row r="36" spans="1:3" ht="15">
      <c r="A36" s="106" t="s">
        <v>215</v>
      </c>
      <c r="B36" s="111">
        <f>SUM(B11:B35)</f>
        <v>49550</v>
      </c>
      <c r="C36" s="129">
        <f>SUM(C11:C34)</f>
        <v>39958</v>
      </c>
    </row>
    <row r="38" spans="1:3" ht="15">
      <c r="A38" s="87" t="s">
        <v>47</v>
      </c>
      <c r="B38" s="110">
        <f>B8-B36</f>
        <v>450</v>
      </c>
      <c r="C38" s="109">
        <f>C8-C36</f>
        <v>42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G44" sqref="G44"/>
    </sheetView>
  </sheetViews>
  <sheetFormatPr defaultColWidth="11.00390625" defaultRowHeight="12.75"/>
  <cols>
    <col min="1" max="1" width="23.125" style="87" customWidth="1"/>
    <col min="2" max="2" width="8.875" style="87" bestFit="1" customWidth="1"/>
    <col min="3" max="4" width="10.75390625" style="87" customWidth="1"/>
    <col min="5" max="5" width="10.75390625" style="88" customWidth="1"/>
    <col min="6" max="6" width="10.625" style="87" customWidth="1"/>
    <col min="7" max="16384" width="10.75390625" style="87" customWidth="1"/>
  </cols>
  <sheetData>
    <row r="2" spans="1:7" ht="15">
      <c r="A2" s="87" t="s">
        <v>206</v>
      </c>
      <c r="F2" s="87" t="s">
        <v>207</v>
      </c>
      <c r="G2" s="87" t="s">
        <v>208</v>
      </c>
    </row>
    <row r="4" spans="1:5" s="106" customFormat="1" ht="15">
      <c r="A4" s="98" t="s">
        <v>205</v>
      </c>
      <c r="E4" s="107"/>
    </row>
    <row r="5" spans="1:8" s="102" customFormat="1" ht="15">
      <c r="A5" s="89" t="s">
        <v>204</v>
      </c>
      <c r="E5" s="104"/>
      <c r="F5" s="105">
        <v>50000</v>
      </c>
      <c r="G5" s="102">
        <v>7500</v>
      </c>
      <c r="H5" s="102" t="s">
        <v>209</v>
      </c>
    </row>
    <row r="6" spans="1:6" s="102" customFormat="1" ht="15">
      <c r="A6" s="89"/>
      <c r="E6" s="104"/>
      <c r="F6" s="105"/>
    </row>
    <row r="7" spans="1:6" s="102" customFormat="1" ht="15">
      <c r="A7" s="89"/>
      <c r="E7" s="104"/>
      <c r="F7" s="105"/>
    </row>
    <row r="8" spans="1:6" s="102" customFormat="1" ht="15">
      <c r="A8" s="89"/>
      <c r="E8" s="104"/>
      <c r="F8" s="105"/>
    </row>
    <row r="9" spans="1:7" s="102" customFormat="1" ht="15">
      <c r="A9" s="108" t="s">
        <v>203</v>
      </c>
      <c r="E9" s="104"/>
      <c r="F9" s="103">
        <f>SUM(F4:F5)</f>
        <v>50000</v>
      </c>
      <c r="G9" s="108">
        <f>SUM(G5:G8)</f>
        <v>7500</v>
      </c>
    </row>
    <row r="10" ht="15">
      <c r="A10" s="89"/>
    </row>
    <row r="11" spans="1:3" ht="15">
      <c r="A11" s="98" t="s">
        <v>16</v>
      </c>
      <c r="C11" s="90"/>
    </row>
    <row r="12" spans="1:3" ht="15">
      <c r="A12" s="98"/>
      <c r="C12" s="90"/>
    </row>
    <row r="13" spans="1:5" ht="15">
      <c r="A13" s="93" t="s">
        <v>202</v>
      </c>
      <c r="B13" s="97" t="s">
        <v>190</v>
      </c>
      <c r="C13" s="97" t="s">
        <v>189</v>
      </c>
      <c r="D13" s="97" t="s">
        <v>188</v>
      </c>
      <c r="E13" s="97" t="s">
        <v>187</v>
      </c>
    </row>
    <row r="14" spans="1:8" ht="15">
      <c r="A14" s="89" t="s">
        <v>201</v>
      </c>
      <c r="B14" s="101"/>
      <c r="C14" s="90">
        <v>5000</v>
      </c>
      <c r="F14" s="100">
        <v>5000</v>
      </c>
      <c r="G14" s="100"/>
      <c r="H14" s="87" t="s">
        <v>200</v>
      </c>
    </row>
    <row r="15" spans="1:8" ht="15">
      <c r="A15" s="89" t="s">
        <v>199</v>
      </c>
      <c r="B15" s="101"/>
      <c r="C15" s="90">
        <v>3000</v>
      </c>
      <c r="F15" s="100">
        <v>2500</v>
      </c>
      <c r="G15" s="100"/>
      <c r="H15" s="87" t="s">
        <v>198</v>
      </c>
    </row>
    <row r="16" spans="1:6" ht="15">
      <c r="A16" s="89" t="s">
        <v>197</v>
      </c>
      <c r="C16" s="90"/>
      <c r="D16" s="87">
        <v>1500</v>
      </c>
      <c r="F16" s="99">
        <v>1500</v>
      </c>
    </row>
    <row r="17" spans="1:8" ht="15">
      <c r="A17" s="89" t="s">
        <v>196</v>
      </c>
      <c r="C17" s="90"/>
      <c r="D17" s="87">
        <v>750</v>
      </c>
      <c r="F17" s="99">
        <v>750</v>
      </c>
      <c r="H17" s="87" t="s">
        <v>113</v>
      </c>
    </row>
    <row r="18" spans="1:8" ht="15">
      <c r="A18" s="89" t="s">
        <v>195</v>
      </c>
      <c r="B18" s="88" t="s">
        <v>93</v>
      </c>
      <c r="C18" s="90">
        <v>2500</v>
      </c>
      <c r="D18" s="90"/>
      <c r="E18" s="91"/>
      <c r="F18" s="90">
        <v>1500</v>
      </c>
      <c r="H18" s="87" t="s">
        <v>113</v>
      </c>
    </row>
    <row r="19" spans="1:6" ht="15">
      <c r="A19" s="89"/>
      <c r="C19" s="90"/>
      <c r="F19" s="99"/>
    </row>
    <row r="20" spans="1:5" s="93" customFormat="1" ht="15">
      <c r="A20" s="93" t="s">
        <v>194</v>
      </c>
      <c r="E20" s="97"/>
    </row>
    <row r="21" spans="1:6" ht="15">
      <c r="A21" s="89" t="s">
        <v>165</v>
      </c>
      <c r="F21" s="99" t="s">
        <v>193</v>
      </c>
    </row>
    <row r="22" spans="1:6" ht="15">
      <c r="A22" s="89" t="s">
        <v>192</v>
      </c>
      <c r="D22" s="87">
        <v>50</v>
      </c>
      <c r="F22" s="99">
        <v>50</v>
      </c>
    </row>
    <row r="23" ht="15">
      <c r="A23" s="98"/>
    </row>
    <row r="24" spans="1:6" s="93" customFormat="1" ht="15">
      <c r="A24" s="93" t="s">
        <v>191</v>
      </c>
      <c r="B24" s="97" t="s">
        <v>190</v>
      </c>
      <c r="C24" s="97" t="s">
        <v>189</v>
      </c>
      <c r="D24" s="97" t="s">
        <v>188</v>
      </c>
      <c r="E24" s="97" t="s">
        <v>187</v>
      </c>
      <c r="F24" s="97" t="s">
        <v>78</v>
      </c>
    </row>
    <row r="25" ht="15">
      <c r="A25" s="89"/>
    </row>
    <row r="26" spans="1:8" ht="15">
      <c r="A26" s="89" t="s">
        <v>186</v>
      </c>
      <c r="B26" s="90">
        <v>16000</v>
      </c>
      <c r="C26" s="91" t="s">
        <v>182</v>
      </c>
      <c r="D26" s="91" t="s">
        <v>182</v>
      </c>
      <c r="E26" s="91" t="s">
        <v>182</v>
      </c>
      <c r="F26" s="90">
        <v>16000</v>
      </c>
      <c r="H26" s="87" t="s">
        <v>212</v>
      </c>
    </row>
    <row r="27" spans="1:8" ht="15">
      <c r="A27" s="89" t="s">
        <v>185</v>
      </c>
      <c r="B27" s="90">
        <v>3000</v>
      </c>
      <c r="C27" s="90">
        <v>1500</v>
      </c>
      <c r="D27" s="91" t="s">
        <v>182</v>
      </c>
      <c r="E27" s="91" t="s">
        <v>182</v>
      </c>
      <c r="F27" s="90">
        <v>4500</v>
      </c>
      <c r="H27" s="87" t="s">
        <v>213</v>
      </c>
    </row>
    <row r="28" spans="1:6" ht="15">
      <c r="A28" s="89"/>
      <c r="B28" s="90"/>
      <c r="C28" s="90"/>
      <c r="D28" s="90"/>
      <c r="E28" s="91"/>
      <c r="F28" s="90"/>
    </row>
    <row r="29" spans="1:6" ht="15">
      <c r="A29" s="94" t="s">
        <v>210</v>
      </c>
      <c r="B29" s="90"/>
      <c r="C29" s="90"/>
      <c r="D29" s="90"/>
      <c r="E29" s="91"/>
      <c r="F29" s="90"/>
    </row>
    <row r="30" spans="1:8" ht="15">
      <c r="A30" s="89" t="s">
        <v>211</v>
      </c>
      <c r="B30" s="90">
        <v>15000</v>
      </c>
      <c r="C30" s="90"/>
      <c r="D30" s="90"/>
      <c r="E30" s="91"/>
      <c r="F30" s="90">
        <v>15000</v>
      </c>
      <c r="G30" s="90">
        <v>1725</v>
      </c>
      <c r="H30" s="87" t="s">
        <v>214</v>
      </c>
    </row>
    <row r="31" spans="1:6" ht="15">
      <c r="A31" s="89"/>
      <c r="B31" s="90"/>
      <c r="C31" s="90"/>
      <c r="D31" s="90"/>
      <c r="E31" s="91"/>
      <c r="F31" s="90"/>
    </row>
    <row r="32" spans="1:6" ht="15">
      <c r="A32" s="93" t="s">
        <v>184</v>
      </c>
      <c r="B32" s="90"/>
      <c r="C32" s="90"/>
      <c r="D32" s="90"/>
      <c r="E32" s="91"/>
      <c r="F32" s="90"/>
    </row>
    <row r="33" spans="1:8" ht="15">
      <c r="A33" s="89" t="s">
        <v>183</v>
      </c>
      <c r="B33" s="91" t="s">
        <v>182</v>
      </c>
      <c r="C33" s="91" t="s">
        <v>182</v>
      </c>
      <c r="D33" s="91" t="s">
        <v>182</v>
      </c>
      <c r="E33" s="91" t="s">
        <v>182</v>
      </c>
      <c r="F33" s="90">
        <v>0</v>
      </c>
      <c r="H33" s="95" t="s">
        <v>181</v>
      </c>
    </row>
    <row r="34" spans="1:6" ht="15">
      <c r="A34" s="89"/>
      <c r="B34" s="88"/>
      <c r="C34" s="90"/>
      <c r="D34" s="90"/>
      <c r="E34" s="91"/>
      <c r="F34" s="90"/>
    </row>
    <row r="35" spans="1:6" ht="15">
      <c r="A35" s="94" t="s">
        <v>45</v>
      </c>
      <c r="B35" s="90"/>
      <c r="C35" s="90"/>
      <c r="D35" s="90"/>
      <c r="E35" s="91"/>
      <c r="F35" s="90">
        <v>0</v>
      </c>
    </row>
    <row r="36" spans="1:8" ht="15">
      <c r="A36" s="93" t="s">
        <v>180</v>
      </c>
      <c r="B36" s="90">
        <v>0</v>
      </c>
      <c r="C36" s="90">
        <v>0</v>
      </c>
      <c r="D36" s="90"/>
      <c r="E36" s="91">
        <f>0.07*F9</f>
        <v>3500.0000000000005</v>
      </c>
      <c r="F36" s="90">
        <f>0.07*F9</f>
        <v>3500.0000000000005</v>
      </c>
      <c r="H36" s="87" t="s">
        <v>179</v>
      </c>
    </row>
    <row r="37" spans="1:6" ht="15">
      <c r="A37" s="93"/>
      <c r="B37" s="90"/>
      <c r="C37" s="90"/>
      <c r="D37" s="90"/>
      <c r="E37" s="91"/>
      <c r="F37" s="90"/>
    </row>
    <row r="38" spans="1:7" ht="15">
      <c r="A38" s="108" t="s">
        <v>215</v>
      </c>
      <c r="B38" s="90">
        <f>SUM(B14:B36)</f>
        <v>34000</v>
      </c>
      <c r="C38" s="90">
        <f>SUM(C14:C36)</f>
        <v>12000</v>
      </c>
      <c r="D38" s="90">
        <f>SUM(D14:D33)</f>
        <v>2300</v>
      </c>
      <c r="E38" s="91">
        <f>SUM(E13:E36)</f>
        <v>3500.0000000000005</v>
      </c>
      <c r="F38" s="92">
        <f>SUM(F14:F36)</f>
        <v>50300</v>
      </c>
      <c r="G38" s="92">
        <f>SUM(G14:G36)</f>
        <v>1725</v>
      </c>
    </row>
    <row r="39" spans="1:6" ht="15">
      <c r="A39" s="89"/>
      <c r="B39" s="90"/>
      <c r="C39" s="90"/>
      <c r="D39" s="90"/>
      <c r="E39" s="91"/>
      <c r="F39" s="90"/>
    </row>
    <row r="40" spans="1:7" ht="15">
      <c r="A40" s="89" t="s">
        <v>47</v>
      </c>
      <c r="F40" s="90">
        <f>F9-F38</f>
        <v>-300</v>
      </c>
      <c r="G40" s="90">
        <f>G9-G38</f>
        <v>5775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2013-01-03T00:27:40Z</cp:lastPrinted>
  <dcterms:created xsi:type="dcterms:W3CDTF">2010-12-20T19:12:33Z</dcterms:created>
  <dcterms:modified xsi:type="dcterms:W3CDTF">2013-12-16T07:19:05Z</dcterms:modified>
  <cp:category/>
  <cp:version/>
  <cp:contentType/>
  <cp:contentStatus/>
</cp:coreProperties>
</file>