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65" yWindow="65476" windowWidth="14325" windowHeight="10770" tabRatio="500" activeTab="1"/>
  </bookViews>
  <sheets>
    <sheet name="Final 2011" sheetId="1" r:id="rId1"/>
    <sheet name="Proposed 2012" sheetId="2" r:id="rId2"/>
  </sheets>
  <definedNames/>
  <calcPr fullCalcOnLoad="1"/>
</workbook>
</file>

<file path=xl/sharedStrings.xml><?xml version="1.0" encoding="utf-8"?>
<sst xmlns="http://schemas.openxmlformats.org/spreadsheetml/2006/main" count="188" uniqueCount="168">
  <si>
    <t>Media Democracy Fund (MPREPP)</t>
  </si>
  <si>
    <t>William Penn Foundation (MPREPP)</t>
  </si>
  <si>
    <t>Benton Foundation (MPREPP)</t>
  </si>
  <si>
    <t>Total MediaWire</t>
  </si>
  <si>
    <t>MediaWire Blogger (1 P-t)</t>
  </si>
  <si>
    <t>MediaWire Bloggers (3 P-T)</t>
  </si>
  <si>
    <t>Restricted Grants--none confirmed; all projected</t>
  </si>
  <si>
    <t>EXPECTED</t>
  </si>
  <si>
    <t>Project Expense</t>
  </si>
  <si>
    <t>Revenue</t>
  </si>
  <si>
    <t>Unrestricted Grants</t>
  </si>
  <si>
    <t>Restricted Grants</t>
  </si>
  <si>
    <t>Office Space</t>
  </si>
  <si>
    <t>Office supplies</t>
  </si>
  <si>
    <t>Partial Media Policy Org Dispersements</t>
  </si>
  <si>
    <t>FNP fee</t>
  </si>
  <si>
    <t>Total Money/Elections Collaboration</t>
  </si>
  <si>
    <t>Media Policy Org Dispersements</t>
  </si>
  <si>
    <t>MP Ed and Reporting Total</t>
  </si>
  <si>
    <t>Jo Ellen Kaiser, Executive Director</t>
  </si>
  <si>
    <t>Erin Polgreen, Managing Director</t>
  </si>
  <si>
    <t>Media Policy Blogger</t>
  </si>
  <si>
    <t>Media Policy Editor</t>
  </si>
  <si>
    <t>2011 Organizational Dispersement</t>
  </si>
  <si>
    <t>Campaign Cash/Money Elections Collaboration</t>
  </si>
  <si>
    <t>MediaWire</t>
  </si>
  <si>
    <t>Total Earned Revenue</t>
  </si>
  <si>
    <t>Innovation/Incubation Lab Fees</t>
  </si>
  <si>
    <t>Media Policy Education and Reporting Pilot Program</t>
  </si>
  <si>
    <t>Innovation/Incubation Lab</t>
  </si>
  <si>
    <t>Total Innovation/Incubation Lab</t>
  </si>
  <si>
    <t>Total Project Expense (Direct Costs)</t>
  </si>
  <si>
    <t xml:space="preserve">MediaWire Editor </t>
  </si>
  <si>
    <t>New Revenue Generation Lab Experiment</t>
  </si>
  <si>
    <t>Earned Revenue</t>
  </si>
  <si>
    <t>Open Society Institute</t>
  </si>
  <si>
    <t xml:space="preserve">PR Support </t>
  </si>
  <si>
    <t>FNP Fee</t>
  </si>
  <si>
    <t>TMC 2011 Budget</t>
  </si>
  <si>
    <t>Annual Meeting</t>
  </si>
  <si>
    <t>Projected Sponsorships</t>
  </si>
  <si>
    <t>Balance</t>
  </si>
  <si>
    <t>Tracy Van Slyke, Outgoing Director</t>
  </si>
  <si>
    <t>Total Grant Funding</t>
  </si>
  <si>
    <t>Total Revenue</t>
  </si>
  <si>
    <t>Expense</t>
  </si>
  <si>
    <t>General Operations Expense</t>
  </si>
  <si>
    <t>Salaries</t>
  </si>
  <si>
    <t>Benefits</t>
  </si>
  <si>
    <t xml:space="preserve">Total Personnel </t>
  </si>
  <si>
    <t xml:space="preserve">Non-personnel Administrative </t>
  </si>
  <si>
    <t>Telephone/Conference Call line</t>
  </si>
  <si>
    <t>Travel and Lodging</t>
  </si>
  <si>
    <t>Web site and List Serve</t>
  </si>
  <si>
    <t xml:space="preserve">Total Non-Personnel Administrative </t>
  </si>
  <si>
    <t>Total General Operations Expense</t>
  </si>
  <si>
    <t>Total Expenses</t>
  </si>
  <si>
    <t>Memberships</t>
  </si>
  <si>
    <t xml:space="preserve">Grant Balance Carryover from 2010 </t>
  </si>
  <si>
    <t>Includes Funds from Wallace Global and Arca (June-July year)</t>
  </si>
  <si>
    <t>Personnel</t>
  </si>
  <si>
    <t>Membership</t>
  </si>
  <si>
    <t>Total Membership</t>
  </si>
  <si>
    <t>TMC Annual Meeting</t>
  </si>
  <si>
    <t>II Lab programs</t>
  </si>
  <si>
    <t>Wyncote Foundation (Campaign Cash)</t>
  </si>
  <si>
    <t>Harnisch Foundation (Revenue Generation)</t>
  </si>
  <si>
    <t>Worse Case</t>
  </si>
  <si>
    <t>TMC 2012 Budget By Month</t>
  </si>
  <si>
    <t>Income</t>
  </si>
  <si>
    <t>10 Total Dev Income</t>
  </si>
  <si>
    <t>1104207-Dev Foundation Rel Temp Restr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</si>
  <si>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</si>
  <si>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</si>
  <si>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</si>
  <si>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</si>
  <si>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</si>
  <si>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</si>
  <si>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</si>
  <si>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</si>
  <si>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</si>
  <si>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October</t>
  </si>
  <si>
    <t>November</t>
  </si>
  <si>
    <t>December</t>
  </si>
  <si>
    <t>101 Major Donor Gift</t>
  </si>
  <si>
    <t>71 Total TMC Income</t>
  </si>
  <si>
    <t xml:space="preserve">  Innovation/Incubation Lab Fees</t>
  </si>
  <si>
    <t xml:space="preserve">  Media Training</t>
  </si>
  <si>
    <t xml:space="preserve">  Annual Meeting</t>
  </si>
  <si>
    <t xml:space="preserve">  Collaborative Fundraiser (Feb 2012)</t>
  </si>
  <si>
    <t xml:space="preserve">  1714101 TMC Membership Dues Income</t>
  </si>
  <si>
    <t xml:space="preserve">  171402 TMC II Labs </t>
  </si>
  <si>
    <t xml:space="preserve">  NUMBER TMC Sponsorship Income</t>
  </si>
  <si>
    <t xml:space="preserve"> NUMBER? Individual Donor Campaign</t>
  </si>
  <si>
    <t xml:space="preserve">  Cartoon Network (Visual Journalism)</t>
  </si>
  <si>
    <t xml:space="preserve">  Tableau (Visual Journalism)</t>
  </si>
  <si>
    <t xml:space="preserve">  Harnisch (Collab Fundraiser Seed Money)</t>
  </si>
  <si>
    <t xml:space="preserve">  Media Democracy Fund (MPREPP)</t>
  </si>
  <si>
    <t xml:space="preserve">  Benton Foundation (MPREPP)</t>
  </si>
  <si>
    <t xml:space="preserve">  EBS Companies (Metric Collaborative Experiment)</t>
  </si>
  <si>
    <t xml:space="preserve">  Open Society Institute (campaign cash)</t>
  </si>
  <si>
    <t xml:space="preserve">  Democracy Alliance (Jump Squad)</t>
  </si>
  <si>
    <t xml:space="preserve">  Glaser? Piper? Other Funder?</t>
  </si>
  <si>
    <t xml:space="preserve">  Wallace Global</t>
  </si>
  <si>
    <t>September</t>
  </si>
  <si>
    <t xml:space="preserve">December </t>
  </si>
  <si>
    <t>Total Income (cumulative)</t>
  </si>
  <si>
    <t>Total Income by month</t>
  </si>
  <si>
    <t>Extra $8k in membership dues (Dec)</t>
  </si>
  <si>
    <t>7402 Total TMC Project Expense</t>
  </si>
  <si>
    <t>1745202-TMC Personnel</t>
  </si>
  <si>
    <r>
      <t>Expense</t>
    </r>
    <r>
      <rPr>
        <sz val="10"/>
        <rFont val="Verdana"/>
        <family val="2"/>
      </rPr>
      <t xml:space="preserve"> (Use Worst Case for Q1, Expected for Q2-4)</t>
    </r>
  </si>
  <si>
    <t>1745202 Total TMC Personnel</t>
  </si>
  <si>
    <t xml:space="preserve">  Salaries--FTE</t>
  </si>
  <si>
    <t xml:space="preserve">     Jo Ellen</t>
  </si>
  <si>
    <t xml:space="preserve">     Membership Coordinator (start in Q2)</t>
  </si>
  <si>
    <t xml:space="preserve">     Interns (count as personnel by IRS)</t>
  </si>
  <si>
    <t xml:space="preserve">  Benefits--FTE (Vacation/Sick Days)</t>
  </si>
  <si>
    <t xml:space="preserve">     Erin (includes accumulated benefits)</t>
  </si>
  <si>
    <t xml:space="preserve">     Membership Coodinator</t>
  </si>
  <si>
    <t xml:space="preserve">  Benefits--FTE (FICA,disability, unemployment)</t>
  </si>
  <si>
    <t xml:space="preserve">     Erin</t>
  </si>
  <si>
    <t xml:space="preserve">     Membership Coordinator</t>
  </si>
  <si>
    <t xml:space="preserve">     Interns</t>
  </si>
  <si>
    <t>1745201 TMC Sponsorship Fee</t>
  </si>
  <si>
    <t>1745206 TMC Promotion</t>
  </si>
  <si>
    <t>1745209 TMC Website Fees</t>
  </si>
  <si>
    <t>1745212 TMC Office Rent</t>
  </si>
  <si>
    <t>1745250 TMC Contractor</t>
  </si>
  <si>
    <t>1745263 TMC Hard/Software Non Cap</t>
  </si>
  <si>
    <t>1745267 TMC Office Supplies</t>
  </si>
  <si>
    <t>1745269 TMC Bank/Credit Fees</t>
  </si>
  <si>
    <t>1745271 TMC Phone (we cancelled phone--hide this)</t>
  </si>
  <si>
    <t xml:space="preserve">  Annual AMEX Fee</t>
  </si>
  <si>
    <t>1745272 TMC Postage</t>
  </si>
  <si>
    <t xml:space="preserve">  Donor Mailings--buy roll of stamps…</t>
  </si>
  <si>
    <t>1745273 TMC Travel</t>
  </si>
  <si>
    <t>1745266 TMC Software Licensing (Pingg)</t>
  </si>
  <si>
    <t>1745274 TMC Meals/Entertainment</t>
  </si>
  <si>
    <t>1745275 TMC Registration Fees (ONA, AAN, NCMR reg fee)</t>
  </si>
  <si>
    <r>
      <t xml:space="preserve">  </t>
    </r>
    <r>
      <rPr>
        <sz val="10"/>
        <rFont val="Verdana"/>
        <family val="2"/>
      </rPr>
      <t xml:space="preserve">TMC Annual Meeting </t>
    </r>
  </si>
  <si>
    <r>
      <t xml:space="preserve">  </t>
    </r>
    <r>
      <rPr>
        <sz val="10"/>
        <rFont val="Verdana"/>
        <family val="2"/>
      </rPr>
      <t>Regional Meetings</t>
    </r>
  </si>
  <si>
    <t xml:space="preserve">  Funders/Potential Members/Colleagues</t>
  </si>
  <si>
    <t>SUM</t>
  </si>
  <si>
    <t>Noters</t>
  </si>
  <si>
    <r>
      <t xml:space="preserve">  </t>
    </r>
    <r>
      <rPr>
        <sz val="10"/>
        <rFont val="Verdana"/>
        <family val="2"/>
      </rPr>
      <t>Annual Meeting Supplies</t>
    </r>
  </si>
  <si>
    <t xml:space="preserve">  Standard Office Supplies</t>
  </si>
  <si>
    <t>1745276 TMC Member Capacity (project regrants)</t>
  </si>
  <si>
    <t>1745279 TMC Event Rental (Annual Meeting)</t>
  </si>
  <si>
    <r>
      <t xml:space="preserve">  </t>
    </r>
    <r>
      <rPr>
        <sz val="10"/>
        <rFont val="Verdana"/>
        <family val="2"/>
      </rPr>
      <t>MREP Reporting Fund</t>
    </r>
  </si>
  <si>
    <t xml:space="preserve">  Campaign Cash Reporting Fund</t>
  </si>
  <si>
    <t xml:space="preserve">  Campaign Cash (OSI )</t>
  </si>
  <si>
    <t xml:space="preserve">  MREP (MDF, possibly Benton)</t>
  </si>
  <si>
    <t xml:space="preserve">  Jump Squad Reporting (funding not included in budget)</t>
  </si>
  <si>
    <t xml:space="preserve">  Jump Squad Reporting (funding not in budget)</t>
  </si>
  <si>
    <t xml:space="preserve">  Metrics II Lab</t>
  </si>
  <si>
    <t xml:space="preserve">  Visual Journalism II Lab (funding not in budget)</t>
  </si>
  <si>
    <t xml:space="preserve">  Collab Fundraiser CheckBox</t>
  </si>
  <si>
    <t xml:space="preserve">  Email Newsletter/Social Media Fundraising</t>
  </si>
  <si>
    <t xml:space="preserve">  Pingg (metrics tracking tool for collaborations)</t>
  </si>
  <si>
    <t xml:space="preserve">  Razoo (website for collab fundraiser)</t>
  </si>
  <si>
    <t xml:space="preserve">  Website Redesign</t>
  </si>
  <si>
    <t>7401 Total TMC Project Expense</t>
  </si>
  <si>
    <t>Net Income</t>
  </si>
  <si>
    <t xml:space="preserve">  Livestream for Fundraiser (can't fund unless get a grant)</t>
  </si>
  <si>
    <t>1745260 TMC Conf (CANCEL THIS code-hide it)</t>
  </si>
  <si>
    <t xml:space="preserve">  Collab Fundraiser Temp (Kalindi--$25/hr * 15 hrs/wk)</t>
  </si>
  <si>
    <t xml:space="preserve">  Social Media Curator (Kalindi -- $15/hr * 10 hrs/wk)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</si>
</sst>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6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name val="Verdan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62"/>
      <name val="Verdana"/>
      <family val="2"/>
    </font>
    <font>
      <sz val="10"/>
      <color indexed="53"/>
      <name val="Verdana"/>
      <family val="2"/>
    </font>
    <font>
      <b/>
      <sz val="10"/>
      <color indexed="5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0"/>
      <color theme="9"/>
      <name val="Verdana"/>
      <family val="2"/>
    </font>
    <font>
      <b/>
      <sz val="10"/>
      <color rgb="FFFF0000"/>
      <name val="Verdana"/>
      <family val="2"/>
    </font>
    <font>
      <b/>
      <sz val="10"/>
      <color theme="9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7" fillId="0" borderId="3" applyNumberFormat="0" applyFill="0" applyAlignment="0" applyProtection="0"/>
    <xf numFmtId="0" fontId="1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40" fillId="0" borderId="0" xfId="0" applyFont="1" applyAlignment="1">
      <alignment/>
    </xf>
    <xf numFmtId="3" fontId="0" fillId="0" borderId="0" xfId="0" applyNumberFormat="1" applyFont="1" applyAlignment="1">
      <alignment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3" fontId="4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 horizontal="left"/>
    </xf>
    <xf numFmtId="3" fontId="4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3238500</xdr:colOff>
      <xdr:row>0</xdr:row>
      <xdr:rowOff>771525</xdr:rowOff>
    </xdr:to>
    <xdr:pic>
      <xdr:nvPicPr>
        <xdr:cNvPr id="1" name="Picture 1" descr="The Media Consortium logo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85"/>
  <sheetViews>
    <sheetView zoomScalePageLayoutView="125" workbookViewId="0" topLeftCell="A1">
      <selection activeCell="F60" sqref="F60"/>
    </sheetView>
  </sheetViews>
  <sheetFormatPr defaultColWidth="11.00390625" defaultRowHeight="12.75"/>
  <cols>
    <col min="1" max="1" width="46.625" style="0" customWidth="1"/>
    <col min="2" max="2" width="8.75390625" style="0" customWidth="1"/>
  </cols>
  <sheetData>
    <row r="1" ht="63" customHeight="1"/>
    <row r="2" ht="24.75" customHeight="1">
      <c r="A2" s="1" t="s">
        <v>38</v>
      </c>
    </row>
    <row r="4" ht="12.75">
      <c r="A4" s="3" t="s">
        <v>9</v>
      </c>
    </row>
    <row r="6" ht="12.75">
      <c r="A6" s="1" t="s">
        <v>10</v>
      </c>
    </row>
    <row r="7" spans="1:2" ht="12.75">
      <c r="A7" t="s">
        <v>35</v>
      </c>
      <c r="B7" s="2">
        <v>100000</v>
      </c>
    </row>
    <row r="8" spans="1:3" ht="12.75">
      <c r="A8" s="12" t="s">
        <v>58</v>
      </c>
      <c r="B8" s="2">
        <v>85000</v>
      </c>
      <c r="C8" s="12" t="s">
        <v>59</v>
      </c>
    </row>
    <row r="9" ht="12.75">
      <c r="B9" s="2"/>
    </row>
    <row r="10" spans="1:2" ht="12.75">
      <c r="A10" s="9" t="s">
        <v>11</v>
      </c>
      <c r="B10" s="2"/>
    </row>
    <row r="11" spans="1:2" ht="12.75">
      <c r="A11" s="12" t="s">
        <v>65</v>
      </c>
      <c r="B11" s="2">
        <v>34250</v>
      </c>
    </row>
    <row r="12" spans="1:2" ht="12.75">
      <c r="A12" s="12" t="s">
        <v>66</v>
      </c>
      <c r="B12" s="2">
        <v>10000</v>
      </c>
    </row>
    <row r="13" spans="1:2" ht="12.75">
      <c r="A13" s="12" t="s">
        <v>0</v>
      </c>
      <c r="B13" s="2">
        <v>25000</v>
      </c>
    </row>
    <row r="14" spans="1:2" ht="12.75">
      <c r="A14" s="12" t="s">
        <v>1</v>
      </c>
      <c r="B14" s="2">
        <v>5000</v>
      </c>
    </row>
    <row r="15" spans="1:2" ht="12.75">
      <c r="A15" s="12" t="s">
        <v>2</v>
      </c>
      <c r="B15" s="2">
        <v>7500</v>
      </c>
    </row>
    <row r="16" ht="12.75">
      <c r="B16" s="2"/>
    </row>
    <row r="17" spans="1:2" ht="12.75">
      <c r="A17" s="1" t="s">
        <v>43</v>
      </c>
      <c r="B17" s="6">
        <f>SUM(B7:B16)</f>
        <v>266750</v>
      </c>
    </row>
    <row r="18" spans="1:2" ht="12.75">
      <c r="A18" s="1"/>
      <c r="B18" s="6"/>
    </row>
    <row r="19" spans="1:2" ht="12.75">
      <c r="A19" s="9" t="s">
        <v>40</v>
      </c>
      <c r="B19" s="6"/>
    </row>
    <row r="20" spans="1:3" ht="12.75">
      <c r="A20" s="10" t="s">
        <v>39</v>
      </c>
      <c r="B20" s="11">
        <v>10000</v>
      </c>
      <c r="C20" s="2"/>
    </row>
    <row r="22" ht="12.75">
      <c r="A22" s="1" t="s">
        <v>34</v>
      </c>
    </row>
    <row r="23" spans="1:2" ht="12.75">
      <c r="A23" t="s">
        <v>57</v>
      </c>
      <c r="B23" s="2">
        <v>20000</v>
      </c>
    </row>
    <row r="24" spans="1:2" ht="12.75">
      <c r="A24" t="s">
        <v>27</v>
      </c>
      <c r="B24" s="2">
        <v>9000</v>
      </c>
    </row>
    <row r="25" spans="1:2" ht="12.75">
      <c r="A25" s="1" t="s">
        <v>26</v>
      </c>
      <c r="B25" s="6">
        <f>SUM(B23:B24)</f>
        <v>29000</v>
      </c>
    </row>
    <row r="27" spans="1:2" ht="12.75">
      <c r="A27" s="3" t="s">
        <v>44</v>
      </c>
      <c r="B27" s="7">
        <f>SUM(B20+B25+B17)</f>
        <v>305750</v>
      </c>
    </row>
    <row r="29" ht="12.75">
      <c r="A29" s="3" t="s">
        <v>45</v>
      </c>
    </row>
    <row r="30" ht="12.75">
      <c r="A30" s="1" t="s">
        <v>46</v>
      </c>
    </row>
    <row r="31" ht="12.75">
      <c r="A31" s="1"/>
    </row>
    <row r="32" ht="12.75">
      <c r="A32" s="13" t="s">
        <v>60</v>
      </c>
    </row>
    <row r="33" ht="12.75">
      <c r="A33" s="5" t="s">
        <v>47</v>
      </c>
    </row>
    <row r="34" spans="1:2" ht="12.75">
      <c r="A34" s="10" t="s">
        <v>42</v>
      </c>
      <c r="B34" s="2">
        <v>18750</v>
      </c>
    </row>
    <row r="35" spans="1:2" ht="12.75">
      <c r="A35" t="s">
        <v>19</v>
      </c>
      <c r="B35" s="2">
        <v>56250</v>
      </c>
    </row>
    <row r="36" spans="1:2" ht="12.75">
      <c r="A36" t="s">
        <v>20</v>
      </c>
      <c r="B36" s="2">
        <v>57000</v>
      </c>
    </row>
    <row r="37" spans="1:2" ht="12.75">
      <c r="A37" s="4" t="s">
        <v>48</v>
      </c>
      <c r="B37" s="2">
        <v>29472</v>
      </c>
    </row>
    <row r="38" spans="1:2" ht="12.75">
      <c r="A38" s="1" t="s">
        <v>49</v>
      </c>
      <c r="B38" s="6">
        <f>SUM(B34:B37)</f>
        <v>161472</v>
      </c>
    </row>
    <row r="40" ht="12.75">
      <c r="A40" s="1" t="s">
        <v>50</v>
      </c>
    </row>
    <row r="41" spans="1:2" ht="12.75">
      <c r="A41" t="s">
        <v>13</v>
      </c>
      <c r="B41" s="2">
        <v>1500</v>
      </c>
    </row>
    <row r="42" spans="1:2" ht="12.75">
      <c r="A42" t="s">
        <v>12</v>
      </c>
      <c r="B42" s="2">
        <v>2150</v>
      </c>
    </row>
    <row r="43" spans="1:2" ht="12.75">
      <c r="A43" t="s">
        <v>51</v>
      </c>
      <c r="B43" s="2">
        <v>750</v>
      </c>
    </row>
    <row r="44" spans="1:2" ht="12.75">
      <c r="A44" t="s">
        <v>52</v>
      </c>
      <c r="B44" s="2">
        <v>5000</v>
      </c>
    </row>
    <row r="45" spans="1:2" ht="12.75">
      <c r="A45" t="s">
        <v>53</v>
      </c>
      <c r="B45" s="2">
        <v>1000</v>
      </c>
    </row>
    <row r="46" spans="1:2" s="12" customFormat="1" ht="12.75">
      <c r="A46" s="14" t="s">
        <v>54</v>
      </c>
      <c r="B46" s="15">
        <f>SUM(B41:B45)</f>
        <v>10400</v>
      </c>
    </row>
    <row r="47" spans="1:2" s="12" customFormat="1" ht="12.75">
      <c r="A47" s="14"/>
      <c r="B47" s="15"/>
    </row>
    <row r="48" spans="1:2" ht="12.75">
      <c r="A48" s="1" t="s">
        <v>55</v>
      </c>
      <c r="B48" s="6">
        <f>SUM(B38+B46)</f>
        <v>171872</v>
      </c>
    </row>
    <row r="50" ht="12.75">
      <c r="A50" s="3" t="s">
        <v>8</v>
      </c>
    </row>
    <row r="51" ht="12.75">
      <c r="A51" s="14" t="s">
        <v>61</v>
      </c>
    </row>
    <row r="52" spans="1:2" ht="12.75">
      <c r="A52" s="12" t="s">
        <v>63</v>
      </c>
      <c r="B52" s="2">
        <v>6000</v>
      </c>
    </row>
    <row r="53" spans="1:2" ht="12.75">
      <c r="A53" s="14" t="s">
        <v>62</v>
      </c>
      <c r="B53" s="6">
        <f>SUM(B52:B52)</f>
        <v>6000</v>
      </c>
    </row>
    <row r="55" ht="12.75">
      <c r="A55" s="1" t="s">
        <v>25</v>
      </c>
    </row>
    <row r="56" spans="1:2" ht="12.75">
      <c r="A56" s="12" t="s">
        <v>5</v>
      </c>
      <c r="B56" s="2">
        <v>24000</v>
      </c>
    </row>
    <row r="57" spans="1:2" ht="12.75">
      <c r="A57" t="s">
        <v>32</v>
      </c>
      <c r="B57" s="2">
        <v>10400</v>
      </c>
    </row>
    <row r="58" spans="1:2" ht="12.75">
      <c r="A58" s="14" t="s">
        <v>3</v>
      </c>
      <c r="B58" s="6">
        <f>SUM(B56:B57)</f>
        <v>34400</v>
      </c>
    </row>
    <row r="60" ht="12.75">
      <c r="A60" s="1"/>
    </row>
    <row r="61" ht="12.75">
      <c r="A61" s="1" t="s">
        <v>28</v>
      </c>
    </row>
    <row r="62" spans="1:2" ht="12.75">
      <c r="A62" s="10" t="s">
        <v>15</v>
      </c>
      <c r="B62" s="2">
        <v>2590</v>
      </c>
    </row>
    <row r="63" spans="1:2" ht="12.75">
      <c r="A63" s="4" t="s">
        <v>21</v>
      </c>
      <c r="B63" s="2">
        <v>5475</v>
      </c>
    </row>
    <row r="64" spans="1:2" ht="12.75">
      <c r="A64" s="4" t="s">
        <v>22</v>
      </c>
      <c r="B64">
        <v>320</v>
      </c>
    </row>
    <row r="65" spans="1:2" ht="12.75">
      <c r="A65" s="4" t="s">
        <v>14</v>
      </c>
      <c r="B65" s="2">
        <v>8500</v>
      </c>
    </row>
    <row r="66" spans="1:2" ht="12.75">
      <c r="A66" s="4" t="s">
        <v>17</v>
      </c>
      <c r="B66" s="2">
        <v>20115</v>
      </c>
    </row>
    <row r="67" spans="1:2" ht="12.75">
      <c r="A67" s="1" t="s">
        <v>18</v>
      </c>
      <c r="B67" s="6">
        <f>SUM(B62:B66)</f>
        <v>37000</v>
      </c>
    </row>
    <row r="68" ht="12.75">
      <c r="A68" s="1"/>
    </row>
    <row r="69" ht="12.75">
      <c r="A69" s="1" t="s">
        <v>29</v>
      </c>
    </row>
    <row r="70" spans="1:2" ht="12.75">
      <c r="A70" s="4" t="s">
        <v>33</v>
      </c>
      <c r="B70" s="2">
        <v>12000</v>
      </c>
    </row>
    <row r="71" spans="1:2" s="12" customFormat="1" ht="12.75">
      <c r="A71" s="12" t="s">
        <v>64</v>
      </c>
      <c r="B71" s="16">
        <v>8000</v>
      </c>
    </row>
    <row r="72" spans="1:2" ht="12.75">
      <c r="A72" s="1" t="s">
        <v>30</v>
      </c>
      <c r="B72" s="6">
        <f>SUM(B70:B71)</f>
        <v>20000</v>
      </c>
    </row>
    <row r="74" ht="12.75">
      <c r="A74" s="1" t="s">
        <v>24</v>
      </c>
    </row>
    <row r="75" spans="1:2" ht="12.75">
      <c r="A75" s="4" t="s">
        <v>23</v>
      </c>
      <c r="B75" s="2">
        <v>23102</v>
      </c>
    </row>
    <row r="76" spans="1:2" ht="12.75">
      <c r="A76" s="4" t="s">
        <v>36</v>
      </c>
      <c r="B76" s="2">
        <v>2500</v>
      </c>
    </row>
    <row r="77" spans="1:2" ht="12.75">
      <c r="A77" s="12" t="s">
        <v>4</v>
      </c>
      <c r="B77" s="2">
        <v>8000</v>
      </c>
    </row>
    <row r="78" spans="1:2" ht="12.75">
      <c r="A78" s="4" t="s">
        <v>37</v>
      </c>
      <c r="B78" s="2">
        <v>2398</v>
      </c>
    </row>
    <row r="79" spans="1:2" ht="12.75">
      <c r="A79" s="1" t="s">
        <v>16</v>
      </c>
      <c r="B79" s="6">
        <f>SUM(B75:B78)</f>
        <v>36000</v>
      </c>
    </row>
    <row r="80" ht="12.75">
      <c r="A80" s="4"/>
    </row>
    <row r="81" spans="1:2" ht="12.75">
      <c r="A81" s="1" t="s">
        <v>31</v>
      </c>
      <c r="B81" s="2">
        <f>SUM(B72+B79+B67+B58+B53)</f>
        <v>133400</v>
      </c>
    </row>
    <row r="82" spans="1:2" ht="12.75">
      <c r="A82" s="1"/>
      <c r="B82" s="2"/>
    </row>
    <row r="83" spans="1:2" ht="12.75">
      <c r="A83" s="3" t="s">
        <v>56</v>
      </c>
      <c r="B83" s="8">
        <f>SUM(B48+B81)</f>
        <v>305272</v>
      </c>
    </row>
    <row r="85" spans="1:2" ht="12.75">
      <c r="A85" s="9" t="s">
        <v>41</v>
      </c>
      <c r="B85" s="2">
        <f>B27-B83</f>
        <v>478</v>
      </c>
    </row>
  </sheetData>
  <sheetProtection/>
  <printOptions/>
  <pageMargins left="0.75" right="0.86" top="1" bottom="0.49777777777777776" header="0.5" footer="0.5"/>
  <pageSetup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6"/>
  <sheetViews>
    <sheetView tabSelected="1" zoomScalePageLayoutView="0" workbookViewId="0" topLeftCell="A5">
      <pane xSplit="2" ySplit="12" topLeftCell="C70" activePane="bottomRight" state="frozen"/>
      <selection pane="topLeft" activeCell="A5" sqref="A5"/>
      <selection pane="topRight" activeCell="C5" sqref="C5"/>
      <selection pane="bottomLeft" activeCell="A19" sqref="A19"/>
      <selection pane="bottomRight" activeCell="F89" sqref="F89"/>
    </sheetView>
  </sheetViews>
  <sheetFormatPr defaultColWidth="11.00390625" defaultRowHeight="12.75"/>
  <cols>
    <col min="1" max="1" width="49.50390625" style="0" bestFit="1" customWidth="1"/>
    <col min="2" max="2" width="10.625" style="2" customWidth="1"/>
    <col min="3" max="3" width="11.00390625" style="2" customWidth="1"/>
    <col min="4" max="4" width="11.375" style="2" customWidth="1"/>
    <col min="5" max="16" width="11.00390625" style="0" customWidth="1"/>
    <col min="17" max="17" width="11.00390625" style="2" customWidth="1"/>
  </cols>
  <sheetData>
    <row r="1" ht="24.75" customHeight="1">
      <c r="A1" s="9" t="s">
        <v>68</v>
      </c>
    </row>
    <row r="2" ht="12.75">
      <c r="A2" s="12"/>
    </row>
    <row r="3" ht="12.75">
      <c r="C3" s="17"/>
    </row>
    <row r="4" spans="1:17" ht="12.75">
      <c r="A4" s="3" t="s">
        <v>9</v>
      </c>
      <c r="B4" s="2" t="s">
        <v>67</v>
      </c>
      <c r="C4" s="22" t="s">
        <v>7</v>
      </c>
      <c r="D4" s="24" t="s">
        <v>83</v>
      </c>
      <c r="E4" s="10" t="s">
        <v>72</v>
      </c>
      <c r="F4" s="10" t="s">
        <v>73</v>
      </c>
      <c r="G4" s="10" t="s">
        <v>74</v>
      </c>
      <c r="H4" s="10" t="s">
        <v>75</v>
      </c>
      <c r="I4" s="10" t="s">
        <v>76</v>
      </c>
      <c r="J4" s="10" t="s">
        <v>77</v>
      </c>
      <c r="K4" s="10" t="s">
        <v>78</v>
      </c>
      <c r="L4" s="10" t="s">
        <v>79</v>
      </c>
      <c r="M4" s="10" t="s">
        <v>80</v>
      </c>
      <c r="N4" s="10" t="s">
        <v>81</v>
      </c>
      <c r="O4" s="10" t="s">
        <v>82</v>
      </c>
      <c r="P4" s="10" t="s">
        <v>83</v>
      </c>
      <c r="Q4" s="24"/>
    </row>
    <row r="5" spans="4:18" ht="12.75">
      <c r="D5" s="24" t="s">
        <v>83</v>
      </c>
      <c r="E5" s="10" t="s">
        <v>72</v>
      </c>
      <c r="F5" s="10" t="s">
        <v>73</v>
      </c>
      <c r="G5" s="24" t="s">
        <v>74</v>
      </c>
      <c r="H5" s="24" t="s">
        <v>75</v>
      </c>
      <c r="I5" s="24" t="s">
        <v>76</v>
      </c>
      <c r="J5" s="24" t="s">
        <v>77</v>
      </c>
      <c r="K5" s="24" t="s">
        <v>78</v>
      </c>
      <c r="L5" s="24" t="s">
        <v>79</v>
      </c>
      <c r="M5" s="24" t="s">
        <v>104</v>
      </c>
      <c r="N5" s="24" t="s">
        <v>81</v>
      </c>
      <c r="O5" s="24" t="s">
        <v>82</v>
      </c>
      <c r="P5" s="24" t="s">
        <v>105</v>
      </c>
      <c r="Q5" s="24" t="s">
        <v>143</v>
      </c>
      <c r="R5" s="24" t="s">
        <v>144</v>
      </c>
    </row>
    <row r="6" spans="1:17" s="23" customFormat="1" ht="12.75">
      <c r="A6" s="31" t="s">
        <v>69</v>
      </c>
      <c r="B6" s="32"/>
      <c r="C6" s="32"/>
      <c r="D6" s="32"/>
      <c r="Q6" s="32"/>
    </row>
    <row r="7" ht="12.75">
      <c r="A7" s="27" t="s">
        <v>70</v>
      </c>
    </row>
    <row r="8" ht="12.75">
      <c r="A8" s="27"/>
    </row>
    <row r="9" spans="1:17" s="25" customFormat="1" ht="12.75">
      <c r="A9" s="27" t="s">
        <v>71</v>
      </c>
      <c r="B9" s="26"/>
      <c r="C9" s="26"/>
      <c r="D9" s="26"/>
      <c r="Q9" s="26"/>
    </row>
    <row r="10" ht="12.75">
      <c r="A10" s="1" t="s">
        <v>10</v>
      </c>
    </row>
    <row r="11" spans="1:17" ht="12.75">
      <c r="A11" s="10" t="s">
        <v>103</v>
      </c>
      <c r="B11" s="2">
        <v>30000</v>
      </c>
      <c r="C11" s="2">
        <v>30000</v>
      </c>
      <c r="D11" s="2">
        <v>30000</v>
      </c>
      <c r="Q11" s="2">
        <f>SUM(E11:P11)</f>
        <v>0</v>
      </c>
    </row>
    <row r="12" ht="12.75">
      <c r="Q12" s="2">
        <f aca="true" t="shared" si="0" ref="Q12:Q81">SUM(E12:P12)</f>
        <v>0</v>
      </c>
    </row>
    <row r="13" spans="1:17" ht="12.75">
      <c r="A13" s="14" t="s">
        <v>6</v>
      </c>
      <c r="Q13" s="2">
        <f t="shared" si="0"/>
        <v>0</v>
      </c>
    </row>
    <row r="14" spans="1:17" ht="12.75">
      <c r="A14" s="10" t="s">
        <v>94</v>
      </c>
      <c r="Q14" s="2">
        <f t="shared" si="0"/>
        <v>0</v>
      </c>
    </row>
    <row r="15" spans="1:17" ht="12.75">
      <c r="A15" s="10" t="s">
        <v>95</v>
      </c>
      <c r="Q15" s="2">
        <f t="shared" si="0"/>
        <v>0</v>
      </c>
    </row>
    <row r="16" spans="1:17" ht="12.75">
      <c r="A16" s="10" t="s">
        <v>96</v>
      </c>
      <c r="C16" s="2">
        <v>10000</v>
      </c>
      <c r="E16" s="2">
        <v>10000</v>
      </c>
      <c r="Q16" s="2">
        <f t="shared" si="0"/>
        <v>10000</v>
      </c>
    </row>
    <row r="17" spans="1:17" ht="12.75">
      <c r="A17" s="10" t="s">
        <v>97</v>
      </c>
      <c r="B17" s="2">
        <v>25000</v>
      </c>
      <c r="C17" s="2">
        <v>25000</v>
      </c>
      <c r="E17" s="2">
        <v>25000</v>
      </c>
      <c r="Q17" s="2">
        <f t="shared" si="0"/>
        <v>25000</v>
      </c>
    </row>
    <row r="18" spans="1:17" ht="12.75">
      <c r="A18" s="10" t="s">
        <v>98</v>
      </c>
      <c r="C18" s="17">
        <v>5000</v>
      </c>
      <c r="F18" s="2">
        <v>5000</v>
      </c>
      <c r="Q18" s="2">
        <f t="shared" si="0"/>
        <v>5000</v>
      </c>
    </row>
    <row r="19" spans="1:17" ht="12.75">
      <c r="A19" s="10" t="s">
        <v>99</v>
      </c>
      <c r="C19" s="2">
        <v>145000</v>
      </c>
      <c r="G19" s="2">
        <v>145000</v>
      </c>
      <c r="Q19" s="2">
        <f t="shared" si="0"/>
        <v>145000</v>
      </c>
    </row>
    <row r="20" spans="1:17" ht="12.75">
      <c r="A20" s="10" t="s">
        <v>100</v>
      </c>
      <c r="B20" s="2">
        <v>25000</v>
      </c>
      <c r="C20" s="2">
        <v>50000</v>
      </c>
      <c r="G20" s="2">
        <v>50000</v>
      </c>
      <c r="Q20" s="2">
        <f t="shared" si="0"/>
        <v>50000</v>
      </c>
    </row>
    <row r="21" spans="1:17" ht="12.75">
      <c r="A21" s="29" t="s">
        <v>101</v>
      </c>
      <c r="Q21" s="2">
        <f t="shared" si="0"/>
        <v>0</v>
      </c>
    </row>
    <row r="22" spans="1:17" s="29" customFormat="1" ht="12.75">
      <c r="A22" s="29" t="s">
        <v>102</v>
      </c>
      <c r="B22" s="30"/>
      <c r="C22" s="30"/>
      <c r="D22" s="30"/>
      <c r="Q22" s="2">
        <f t="shared" si="0"/>
        <v>0</v>
      </c>
    </row>
    <row r="23" spans="1:17" ht="12.75">
      <c r="A23" s="9"/>
      <c r="B23" s="6"/>
      <c r="C23" s="6"/>
      <c r="D23" s="6"/>
      <c r="Q23" s="2">
        <f t="shared" si="0"/>
        <v>0</v>
      </c>
    </row>
    <row r="24" spans="1:17" s="10" customFormat="1" ht="12.75">
      <c r="A24" s="27" t="s">
        <v>84</v>
      </c>
      <c r="B24" s="24">
        <v>5000</v>
      </c>
      <c r="C24" s="32">
        <v>10000</v>
      </c>
      <c r="D24" s="24"/>
      <c r="F24" s="24">
        <v>2500</v>
      </c>
      <c r="G24" s="24">
        <v>2500</v>
      </c>
      <c r="I24" s="10">
        <v>2500</v>
      </c>
      <c r="M24" s="10">
        <v>2500</v>
      </c>
      <c r="Q24" s="2">
        <f t="shared" si="0"/>
        <v>10000</v>
      </c>
    </row>
    <row r="25" spans="2:17" s="25" customFormat="1" ht="12.75">
      <c r="B25" s="26"/>
      <c r="C25" s="32"/>
      <c r="D25" s="26"/>
      <c r="F25" s="26"/>
      <c r="G25" s="26"/>
      <c r="Q25" s="2">
        <f t="shared" si="0"/>
        <v>0</v>
      </c>
    </row>
    <row r="26" spans="1:17" s="18" customFormat="1" ht="12.75">
      <c r="A26" s="27" t="s">
        <v>93</v>
      </c>
      <c r="B26" s="20"/>
      <c r="C26" s="32"/>
      <c r="D26" s="20"/>
      <c r="Q26" s="2">
        <f t="shared" si="0"/>
        <v>0</v>
      </c>
    </row>
    <row r="27" spans="1:17" s="10" customFormat="1" ht="12.75">
      <c r="A27" s="10" t="s">
        <v>157</v>
      </c>
      <c r="B27" s="24"/>
      <c r="C27" s="32">
        <v>2500</v>
      </c>
      <c r="D27" s="24"/>
      <c r="F27" s="10">
        <v>2500</v>
      </c>
      <c r="Q27" s="2">
        <f t="shared" si="0"/>
        <v>2500</v>
      </c>
    </row>
    <row r="28" spans="1:17" s="10" customFormat="1" ht="12.75">
      <c r="A28" s="10" t="s">
        <v>158</v>
      </c>
      <c r="B28" s="24"/>
      <c r="C28" s="32">
        <v>2500</v>
      </c>
      <c r="D28" s="24"/>
      <c r="E28" s="10">
        <v>500</v>
      </c>
      <c r="G28" s="10">
        <v>500</v>
      </c>
      <c r="I28" s="10">
        <v>500</v>
      </c>
      <c r="K28" s="10">
        <v>500</v>
      </c>
      <c r="M28" s="10">
        <v>500</v>
      </c>
      <c r="Q28" s="2">
        <f t="shared" si="0"/>
        <v>2500</v>
      </c>
    </row>
    <row r="29" spans="1:17" ht="12.75">
      <c r="A29" s="19"/>
      <c r="B29" s="6"/>
      <c r="C29" s="6"/>
      <c r="D29" s="6"/>
      <c r="Q29" s="2">
        <f t="shared" si="0"/>
        <v>0</v>
      </c>
    </row>
    <row r="30" spans="1:17" s="25" customFormat="1" ht="12.75">
      <c r="A30" s="27" t="s">
        <v>70</v>
      </c>
      <c r="B30" s="28">
        <f>SUM(B11:B26)</f>
        <v>85000</v>
      </c>
      <c r="C30" s="28">
        <f aca="true" t="shared" si="1" ref="C30:P30">SUM(C11:C26)</f>
        <v>275000</v>
      </c>
      <c r="D30" s="28">
        <f t="shared" si="1"/>
        <v>30000</v>
      </c>
      <c r="E30" s="28">
        <f t="shared" si="1"/>
        <v>35000</v>
      </c>
      <c r="F30" s="28">
        <f t="shared" si="1"/>
        <v>7500</v>
      </c>
      <c r="G30" s="28">
        <f t="shared" si="1"/>
        <v>197500</v>
      </c>
      <c r="H30" s="28">
        <f t="shared" si="1"/>
        <v>0</v>
      </c>
      <c r="I30" s="28">
        <f t="shared" si="1"/>
        <v>2500</v>
      </c>
      <c r="J30" s="28">
        <f>SUM(J11:J26)</f>
        <v>0</v>
      </c>
      <c r="K30" s="28">
        <f t="shared" si="1"/>
        <v>0</v>
      </c>
      <c r="L30" s="28">
        <f t="shared" si="1"/>
        <v>0</v>
      </c>
      <c r="M30" s="28">
        <f t="shared" si="1"/>
        <v>2500</v>
      </c>
      <c r="N30" s="28">
        <f t="shared" si="1"/>
        <v>0</v>
      </c>
      <c r="O30" s="28">
        <f t="shared" si="1"/>
        <v>0</v>
      </c>
      <c r="P30" s="28">
        <f t="shared" si="1"/>
        <v>0</v>
      </c>
      <c r="Q30" s="2">
        <f t="shared" si="0"/>
        <v>245000</v>
      </c>
    </row>
    <row r="31" spans="1:17" s="25" customFormat="1" ht="12.7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">
        <f t="shared" si="0"/>
        <v>0</v>
      </c>
    </row>
    <row r="32" spans="1:17" s="25" customFormat="1" ht="12.75">
      <c r="A32" s="27" t="s">
        <v>85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">
        <f t="shared" si="0"/>
        <v>0</v>
      </c>
    </row>
    <row r="33" spans="1:17" s="25" customFormat="1" ht="12.7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">
        <f t="shared" si="0"/>
        <v>0</v>
      </c>
    </row>
    <row r="34" spans="1:17" ht="12.75">
      <c r="A34" s="27" t="s">
        <v>90</v>
      </c>
      <c r="B34" s="2">
        <v>10000</v>
      </c>
      <c r="C34" s="2">
        <v>20000</v>
      </c>
      <c r="D34" s="2">
        <v>8000</v>
      </c>
      <c r="E34" s="2">
        <v>7500</v>
      </c>
      <c r="F34" s="2">
        <v>4500</v>
      </c>
      <c r="G34" s="2">
        <v>2000</v>
      </c>
      <c r="H34" s="2">
        <v>1000</v>
      </c>
      <c r="I34" s="2">
        <v>500</v>
      </c>
      <c r="J34" s="2">
        <v>500</v>
      </c>
      <c r="K34" s="2">
        <v>2000</v>
      </c>
      <c r="L34" s="2">
        <v>500</v>
      </c>
      <c r="M34" s="2">
        <v>500</v>
      </c>
      <c r="N34" s="2">
        <v>500</v>
      </c>
      <c r="O34" s="2">
        <v>500</v>
      </c>
      <c r="Q34" s="2">
        <f t="shared" si="0"/>
        <v>20000</v>
      </c>
    </row>
    <row r="35" spans="1:17" ht="12.75">
      <c r="A35" s="2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>
        <f t="shared" si="0"/>
        <v>0</v>
      </c>
    </row>
    <row r="36" spans="1:17" s="25" customFormat="1" ht="12.75">
      <c r="A36" s="27" t="s">
        <v>91</v>
      </c>
      <c r="B36" s="26"/>
      <c r="C36" s="26"/>
      <c r="D36" s="26"/>
      <c r="Q36" s="2">
        <f t="shared" si="0"/>
        <v>0</v>
      </c>
    </row>
    <row r="37" spans="1:17" ht="12.75">
      <c r="A37" s="10" t="s">
        <v>86</v>
      </c>
      <c r="C37" s="2">
        <v>5000</v>
      </c>
      <c r="L37">
        <v>5000</v>
      </c>
      <c r="Q37" s="2">
        <f t="shared" si="0"/>
        <v>5000</v>
      </c>
    </row>
    <row r="38" spans="1:17" ht="12.75">
      <c r="A38" s="10" t="s">
        <v>87</v>
      </c>
      <c r="B38" s="2">
        <v>500</v>
      </c>
      <c r="C38" s="2">
        <v>10500</v>
      </c>
      <c r="J38" s="2">
        <v>10000</v>
      </c>
      <c r="L38">
        <v>500</v>
      </c>
      <c r="Q38" s="2">
        <f t="shared" si="0"/>
        <v>10500</v>
      </c>
    </row>
    <row r="39" spans="1:17" ht="12.75">
      <c r="A39" s="10"/>
      <c r="J39" s="2"/>
      <c r="Q39" s="2">
        <f t="shared" si="0"/>
        <v>0</v>
      </c>
    </row>
    <row r="40" spans="1:17" ht="12.75">
      <c r="A40" s="27" t="s">
        <v>92</v>
      </c>
      <c r="Q40" s="2">
        <f t="shared" si="0"/>
        <v>0</v>
      </c>
    </row>
    <row r="41" spans="1:17" ht="12.75">
      <c r="A41" s="10" t="s">
        <v>88</v>
      </c>
      <c r="B41" s="16"/>
      <c r="C41" s="32">
        <v>2500</v>
      </c>
      <c r="L41">
        <v>2500</v>
      </c>
      <c r="Q41" s="2">
        <f t="shared" si="0"/>
        <v>2500</v>
      </c>
    </row>
    <row r="42" spans="1:17" ht="12.75">
      <c r="A42" s="10" t="s">
        <v>89</v>
      </c>
      <c r="B42" s="16"/>
      <c r="C42" s="32">
        <v>2500</v>
      </c>
      <c r="F42">
        <v>2500</v>
      </c>
      <c r="L42">
        <v>500</v>
      </c>
      <c r="Q42" s="2">
        <f t="shared" si="0"/>
        <v>3000</v>
      </c>
    </row>
    <row r="43" spans="1:17" s="25" customFormat="1" ht="12.75">
      <c r="A43" s="27" t="s">
        <v>85</v>
      </c>
      <c r="B43" s="28">
        <f aca="true" t="shared" si="2" ref="B43:P43">SUM(B34:B42)</f>
        <v>10500</v>
      </c>
      <c r="C43" s="28">
        <f t="shared" si="2"/>
        <v>40500</v>
      </c>
      <c r="D43" s="28">
        <f t="shared" si="2"/>
        <v>8000</v>
      </c>
      <c r="E43" s="28">
        <f t="shared" si="2"/>
        <v>7500</v>
      </c>
      <c r="F43" s="28">
        <f t="shared" si="2"/>
        <v>7000</v>
      </c>
      <c r="G43" s="28">
        <f t="shared" si="2"/>
        <v>2000</v>
      </c>
      <c r="H43" s="28">
        <f t="shared" si="2"/>
        <v>1000</v>
      </c>
      <c r="I43" s="28">
        <f t="shared" si="2"/>
        <v>500</v>
      </c>
      <c r="J43" s="28">
        <f t="shared" si="2"/>
        <v>10500</v>
      </c>
      <c r="K43" s="28">
        <f t="shared" si="2"/>
        <v>2000</v>
      </c>
      <c r="L43" s="28">
        <f t="shared" si="2"/>
        <v>9000</v>
      </c>
      <c r="M43" s="28">
        <f t="shared" si="2"/>
        <v>500</v>
      </c>
      <c r="N43" s="28">
        <f t="shared" si="2"/>
        <v>500</v>
      </c>
      <c r="O43" s="28">
        <f t="shared" si="2"/>
        <v>500</v>
      </c>
      <c r="P43" s="28">
        <f t="shared" si="2"/>
        <v>0</v>
      </c>
      <c r="Q43" s="2">
        <f t="shared" si="0"/>
        <v>41000</v>
      </c>
    </row>
    <row r="44" spans="1:17" s="25" customFormat="1" ht="12.75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">
        <f t="shared" si="0"/>
        <v>0</v>
      </c>
    </row>
    <row r="45" spans="1:17" s="27" customFormat="1" ht="12.75">
      <c r="A45" s="27" t="s">
        <v>107</v>
      </c>
      <c r="B45" s="28">
        <f>SUM(B30+B43)</f>
        <v>95500</v>
      </c>
      <c r="C45" s="28">
        <f aca="true" t="shared" si="3" ref="C45:N45">SUM(C30+C43)</f>
        <v>315500</v>
      </c>
      <c r="D45" s="28">
        <f t="shared" si="3"/>
        <v>38000</v>
      </c>
      <c r="E45" s="28">
        <f t="shared" si="3"/>
        <v>42500</v>
      </c>
      <c r="F45" s="28">
        <f t="shared" si="3"/>
        <v>14500</v>
      </c>
      <c r="G45" s="28">
        <f t="shared" si="3"/>
        <v>199500</v>
      </c>
      <c r="H45" s="28">
        <f t="shared" si="3"/>
        <v>1000</v>
      </c>
      <c r="I45" s="28">
        <f t="shared" si="3"/>
        <v>3000</v>
      </c>
      <c r="J45" s="28">
        <f t="shared" si="3"/>
        <v>10500</v>
      </c>
      <c r="K45" s="28">
        <f t="shared" si="3"/>
        <v>2000</v>
      </c>
      <c r="L45" s="28">
        <f t="shared" si="3"/>
        <v>9000</v>
      </c>
      <c r="M45" s="28">
        <f t="shared" si="3"/>
        <v>3000</v>
      </c>
      <c r="N45" s="28">
        <f t="shared" si="3"/>
        <v>500</v>
      </c>
      <c r="P45" s="28">
        <f>SUM(O30+O43)</f>
        <v>500</v>
      </c>
      <c r="Q45" s="28">
        <f t="shared" si="0"/>
        <v>286000</v>
      </c>
    </row>
    <row r="46" spans="1:18" ht="12.75">
      <c r="A46" s="3" t="s">
        <v>106</v>
      </c>
      <c r="B46" s="7">
        <f>SUM(B30+B43)</f>
        <v>95500</v>
      </c>
      <c r="C46" s="7">
        <f>SUM(C30+C43)</f>
        <v>315500</v>
      </c>
      <c r="D46" s="7">
        <f>SUM(D30+D43)</f>
        <v>38000</v>
      </c>
      <c r="E46" s="7">
        <f>SUM(E30+E43)+D46</f>
        <v>80500</v>
      </c>
      <c r="F46" s="7">
        <f>SUM(F30+F43)+E46</f>
        <v>95000</v>
      </c>
      <c r="G46" s="7">
        <f aca="true" t="shared" si="4" ref="G46:P46">SUM(G30+G43)+F46</f>
        <v>294500</v>
      </c>
      <c r="H46" s="7">
        <f t="shared" si="4"/>
        <v>295500</v>
      </c>
      <c r="I46" s="7">
        <f t="shared" si="4"/>
        <v>298500</v>
      </c>
      <c r="J46" s="7">
        <f t="shared" si="4"/>
        <v>309000</v>
      </c>
      <c r="K46" s="7">
        <f t="shared" si="4"/>
        <v>311000</v>
      </c>
      <c r="L46" s="7">
        <f t="shared" si="4"/>
        <v>320000</v>
      </c>
      <c r="M46" s="7">
        <f t="shared" si="4"/>
        <v>323000</v>
      </c>
      <c r="N46" s="7">
        <f t="shared" si="4"/>
        <v>323500</v>
      </c>
      <c r="O46" s="7">
        <f t="shared" si="4"/>
        <v>324000</v>
      </c>
      <c r="P46" s="7">
        <f t="shared" si="4"/>
        <v>324000</v>
      </c>
      <c r="R46" s="10" t="s">
        <v>108</v>
      </c>
    </row>
    <row r="47" ht="12.75">
      <c r="Q47" s="2">
        <f t="shared" si="0"/>
        <v>0</v>
      </c>
    </row>
    <row r="48" spans="1:17" ht="12.75">
      <c r="A48" s="3" t="s">
        <v>111</v>
      </c>
      <c r="Q48" s="2">
        <f t="shared" si="0"/>
        <v>0</v>
      </c>
    </row>
    <row r="49" spans="1:17" s="29" customFormat="1" ht="12.75">
      <c r="A49" s="33"/>
      <c r="B49" s="30"/>
      <c r="C49" s="30"/>
      <c r="D49" s="30"/>
      <c r="Q49" s="2">
        <f t="shared" si="0"/>
        <v>0</v>
      </c>
    </row>
    <row r="50" spans="1:17" s="25" customFormat="1" ht="12.75">
      <c r="A50" s="27" t="s">
        <v>109</v>
      </c>
      <c r="B50" s="26"/>
      <c r="C50" s="26"/>
      <c r="D50" s="26"/>
      <c r="Q50" s="2">
        <f t="shared" si="0"/>
        <v>0</v>
      </c>
    </row>
    <row r="51" spans="1:17" s="25" customFormat="1" ht="12.75">
      <c r="A51" s="34" t="s">
        <v>110</v>
      </c>
      <c r="B51" s="26"/>
      <c r="C51" s="26"/>
      <c r="D51" s="26"/>
      <c r="Q51" s="2">
        <f t="shared" si="0"/>
        <v>0</v>
      </c>
    </row>
    <row r="52" spans="1:17" ht="12.75">
      <c r="A52" s="5" t="s">
        <v>113</v>
      </c>
      <c r="Q52" s="2">
        <f t="shared" si="0"/>
        <v>0</v>
      </c>
    </row>
    <row r="53" spans="1:17" ht="12.75">
      <c r="A53" s="10" t="s">
        <v>114</v>
      </c>
      <c r="B53" s="2">
        <v>50000</v>
      </c>
      <c r="C53" s="2">
        <v>75000</v>
      </c>
      <c r="D53" s="2">
        <v>6250</v>
      </c>
      <c r="E53" s="2">
        <v>4167</v>
      </c>
      <c r="F53" s="2">
        <v>4167</v>
      </c>
      <c r="G53" s="2">
        <v>4167</v>
      </c>
      <c r="H53" s="2">
        <v>6250</v>
      </c>
      <c r="I53" s="2">
        <v>6250</v>
      </c>
      <c r="J53" s="2">
        <v>6250</v>
      </c>
      <c r="K53" s="2">
        <v>6250</v>
      </c>
      <c r="L53" s="2">
        <v>6250</v>
      </c>
      <c r="M53" s="2">
        <v>6250</v>
      </c>
      <c r="N53" s="2">
        <v>6250</v>
      </c>
      <c r="O53" s="2">
        <v>6250</v>
      </c>
      <c r="P53" s="2">
        <v>6250</v>
      </c>
      <c r="Q53" s="2">
        <f t="shared" si="0"/>
        <v>68751</v>
      </c>
    </row>
    <row r="54" spans="1:17" ht="12.75">
      <c r="A54" s="10" t="s">
        <v>115</v>
      </c>
      <c r="B54" s="2">
        <v>0</v>
      </c>
      <c r="C54" s="2">
        <v>35000</v>
      </c>
      <c r="H54">
        <v>2917</v>
      </c>
      <c r="I54">
        <v>2917</v>
      </c>
      <c r="J54">
        <v>2917</v>
      </c>
      <c r="K54">
        <v>2917</v>
      </c>
      <c r="L54">
        <v>2917</v>
      </c>
      <c r="M54">
        <v>2917</v>
      </c>
      <c r="N54">
        <v>2917</v>
      </c>
      <c r="O54">
        <v>2917</v>
      </c>
      <c r="P54">
        <v>2917</v>
      </c>
      <c r="Q54" s="2">
        <f t="shared" si="0"/>
        <v>26253</v>
      </c>
    </row>
    <row r="55" spans="1:17" ht="12.75">
      <c r="A55" s="10" t="s">
        <v>116</v>
      </c>
      <c r="C55" s="2">
        <v>600</v>
      </c>
      <c r="D55" s="2">
        <v>50</v>
      </c>
      <c r="E55" s="2">
        <v>50</v>
      </c>
      <c r="F55" s="2">
        <v>50</v>
      </c>
      <c r="G55" s="2">
        <v>50</v>
      </c>
      <c r="H55" s="2">
        <v>50</v>
      </c>
      <c r="I55" s="2">
        <v>50</v>
      </c>
      <c r="J55" s="2">
        <v>50</v>
      </c>
      <c r="K55" s="2">
        <v>50</v>
      </c>
      <c r="L55" s="2">
        <v>50</v>
      </c>
      <c r="M55" s="2">
        <v>50</v>
      </c>
      <c r="N55" s="2">
        <v>50</v>
      </c>
      <c r="O55" s="2">
        <v>50</v>
      </c>
      <c r="P55" s="2">
        <v>50</v>
      </c>
      <c r="Q55" s="2">
        <f t="shared" si="0"/>
        <v>600</v>
      </c>
    </row>
    <row r="56" spans="1:17" ht="12.75">
      <c r="A56" s="12"/>
      <c r="Q56" s="2">
        <f t="shared" si="0"/>
        <v>0</v>
      </c>
    </row>
    <row r="57" spans="1:17" ht="12.75">
      <c r="A57" s="5" t="s">
        <v>117</v>
      </c>
      <c r="Q57" s="2">
        <f t="shared" si="0"/>
        <v>0</v>
      </c>
    </row>
    <row r="58" spans="1:17" ht="12.75">
      <c r="A58" s="10" t="s">
        <v>114</v>
      </c>
      <c r="B58" s="2">
        <v>16905</v>
      </c>
      <c r="C58" s="2">
        <v>25480</v>
      </c>
      <c r="D58" s="2">
        <v>2123</v>
      </c>
      <c r="E58">
        <v>1409</v>
      </c>
      <c r="F58" s="2">
        <v>1409</v>
      </c>
      <c r="G58" s="2">
        <v>1409</v>
      </c>
      <c r="H58" s="2">
        <v>2123</v>
      </c>
      <c r="I58" s="2">
        <v>2123</v>
      </c>
      <c r="J58" s="2">
        <v>2123</v>
      </c>
      <c r="K58" s="2">
        <v>2123</v>
      </c>
      <c r="L58" s="2">
        <v>2123</v>
      </c>
      <c r="M58" s="2">
        <v>2123</v>
      </c>
      <c r="N58" s="2">
        <v>2123</v>
      </c>
      <c r="O58" s="2">
        <v>2123</v>
      </c>
      <c r="P58" s="2">
        <v>2123</v>
      </c>
      <c r="Q58" s="2">
        <f t="shared" si="0"/>
        <v>23334</v>
      </c>
    </row>
    <row r="59" spans="1:17" ht="12.75">
      <c r="A59" s="10" t="s">
        <v>118</v>
      </c>
      <c r="B59" s="2">
        <v>3525</v>
      </c>
      <c r="C59" s="2">
        <v>3525</v>
      </c>
      <c r="D59" s="2">
        <v>1710</v>
      </c>
      <c r="E59" s="2">
        <v>3525</v>
      </c>
      <c r="Q59" s="2">
        <f t="shared" si="0"/>
        <v>3525</v>
      </c>
    </row>
    <row r="60" spans="1:17" ht="12.75">
      <c r="A60" s="10" t="s">
        <v>119</v>
      </c>
      <c r="B60" s="2">
        <v>0</v>
      </c>
      <c r="C60" s="2">
        <v>10648</v>
      </c>
      <c r="H60">
        <v>887</v>
      </c>
      <c r="I60">
        <v>887</v>
      </c>
      <c r="J60">
        <v>887</v>
      </c>
      <c r="K60">
        <v>887</v>
      </c>
      <c r="L60">
        <v>887</v>
      </c>
      <c r="M60">
        <v>887</v>
      </c>
      <c r="N60">
        <v>887</v>
      </c>
      <c r="O60">
        <v>887</v>
      </c>
      <c r="P60">
        <v>887</v>
      </c>
      <c r="Q60" s="2">
        <f t="shared" si="0"/>
        <v>7983</v>
      </c>
    </row>
    <row r="61" spans="1:17" ht="12.75">
      <c r="A61" s="18"/>
      <c r="Q61" s="2">
        <f t="shared" si="0"/>
        <v>0</v>
      </c>
    </row>
    <row r="62" spans="1:17" ht="12.75">
      <c r="A62" s="5" t="s">
        <v>120</v>
      </c>
      <c r="Q62" s="2">
        <f t="shared" si="0"/>
        <v>0</v>
      </c>
    </row>
    <row r="63" spans="1:17" ht="12.75">
      <c r="A63" s="10" t="s">
        <v>114</v>
      </c>
      <c r="B63" s="2">
        <v>3825</v>
      </c>
      <c r="C63" s="2">
        <v>5737</v>
      </c>
      <c r="D63" s="2">
        <v>478</v>
      </c>
      <c r="E63" s="2">
        <v>318</v>
      </c>
      <c r="F63" s="2">
        <v>318</v>
      </c>
      <c r="G63" s="2">
        <v>318</v>
      </c>
      <c r="H63">
        <v>478</v>
      </c>
      <c r="I63">
        <v>478</v>
      </c>
      <c r="J63">
        <v>478</v>
      </c>
      <c r="K63">
        <v>478</v>
      </c>
      <c r="L63">
        <v>478</v>
      </c>
      <c r="M63">
        <v>478</v>
      </c>
      <c r="N63">
        <v>478</v>
      </c>
      <c r="O63">
        <v>478</v>
      </c>
      <c r="P63">
        <v>478</v>
      </c>
      <c r="Q63" s="2">
        <f t="shared" si="0"/>
        <v>5256</v>
      </c>
    </row>
    <row r="64" spans="1:17" ht="12.75">
      <c r="A64" s="10" t="s">
        <v>121</v>
      </c>
      <c r="D64" s="2">
        <v>363</v>
      </c>
      <c r="E64">
        <v>181</v>
      </c>
      <c r="Q64" s="2">
        <f t="shared" si="0"/>
        <v>181</v>
      </c>
    </row>
    <row r="65" spans="1:17" ht="12.75">
      <c r="A65" s="10" t="s">
        <v>122</v>
      </c>
      <c r="B65" s="2">
        <v>0</v>
      </c>
      <c r="C65" s="2">
        <v>2678</v>
      </c>
      <c r="H65">
        <v>223</v>
      </c>
      <c r="I65">
        <v>223</v>
      </c>
      <c r="J65">
        <v>223</v>
      </c>
      <c r="K65">
        <v>223</v>
      </c>
      <c r="L65">
        <v>223</v>
      </c>
      <c r="M65">
        <v>223</v>
      </c>
      <c r="N65">
        <v>223</v>
      </c>
      <c r="O65">
        <v>223</v>
      </c>
      <c r="P65">
        <v>223</v>
      </c>
      <c r="Q65" s="2">
        <f t="shared" si="0"/>
        <v>2007</v>
      </c>
    </row>
    <row r="66" spans="1:17" ht="12.75">
      <c r="A66" s="10" t="s">
        <v>123</v>
      </c>
      <c r="B66" s="2">
        <v>0</v>
      </c>
      <c r="C66" s="2">
        <v>4</v>
      </c>
      <c r="D66" s="2">
        <v>4</v>
      </c>
      <c r="E66" s="2">
        <v>4</v>
      </c>
      <c r="F66" s="2">
        <v>4</v>
      </c>
      <c r="G66" s="2">
        <v>4</v>
      </c>
      <c r="H66" s="2">
        <v>4</v>
      </c>
      <c r="I66" s="2">
        <v>4</v>
      </c>
      <c r="J66" s="2">
        <v>4</v>
      </c>
      <c r="K66" s="2">
        <v>4</v>
      </c>
      <c r="L66" s="2">
        <v>4</v>
      </c>
      <c r="M66" s="2">
        <v>4</v>
      </c>
      <c r="N66" s="2">
        <v>4</v>
      </c>
      <c r="O66" s="2">
        <v>4</v>
      </c>
      <c r="P66" s="2">
        <v>4</v>
      </c>
      <c r="Q66" s="2">
        <f t="shared" si="0"/>
        <v>48</v>
      </c>
    </row>
    <row r="67" spans="1:17" s="27" customFormat="1" ht="12.75">
      <c r="A67" s="27" t="s">
        <v>112</v>
      </c>
      <c r="B67" s="28">
        <f>SUM(B53:B66)</f>
        <v>74255</v>
      </c>
      <c r="C67" s="28">
        <f aca="true" t="shared" si="5" ref="C67:P67">SUM(C53:C66)</f>
        <v>158672</v>
      </c>
      <c r="D67" s="28">
        <f t="shared" si="5"/>
        <v>10978</v>
      </c>
      <c r="E67" s="28">
        <f t="shared" si="5"/>
        <v>9654</v>
      </c>
      <c r="F67" s="28">
        <f t="shared" si="5"/>
        <v>5948</v>
      </c>
      <c r="G67" s="28">
        <f t="shared" si="5"/>
        <v>5948</v>
      </c>
      <c r="H67" s="28">
        <f t="shared" si="5"/>
        <v>12932</v>
      </c>
      <c r="I67" s="28">
        <f t="shared" si="5"/>
        <v>12932</v>
      </c>
      <c r="J67" s="28">
        <f t="shared" si="5"/>
        <v>12932</v>
      </c>
      <c r="K67" s="28">
        <f t="shared" si="5"/>
        <v>12932</v>
      </c>
      <c r="L67" s="28">
        <f t="shared" si="5"/>
        <v>12932</v>
      </c>
      <c r="M67" s="28">
        <f t="shared" si="5"/>
        <v>12932</v>
      </c>
      <c r="N67" s="28">
        <f t="shared" si="5"/>
        <v>12932</v>
      </c>
      <c r="O67" s="28">
        <f t="shared" si="5"/>
        <v>12932</v>
      </c>
      <c r="P67" s="28">
        <f t="shared" si="5"/>
        <v>12932</v>
      </c>
      <c r="Q67" s="2">
        <f t="shared" si="0"/>
        <v>137938</v>
      </c>
    </row>
    <row r="68" spans="2:17" s="27" customFormat="1" ht="12.7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">
        <f t="shared" si="0"/>
        <v>0</v>
      </c>
    </row>
    <row r="69" spans="1:17" s="27" customFormat="1" ht="12.75">
      <c r="A69" s="27" t="s">
        <v>124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">
        <f t="shared" si="0"/>
        <v>0</v>
      </c>
    </row>
    <row r="70" spans="1:17" s="10" customFormat="1" ht="12.75">
      <c r="A70" s="10" t="s">
        <v>152</v>
      </c>
      <c r="B70" s="24">
        <v>1750</v>
      </c>
      <c r="C70" s="24">
        <v>2100</v>
      </c>
      <c r="D70" s="24"/>
      <c r="E70" s="24">
        <v>1750</v>
      </c>
      <c r="F70" s="24">
        <v>350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 s="10" customFormat="1" ht="12.75">
      <c r="A71" s="10" t="s">
        <v>151</v>
      </c>
      <c r="B71" s="24">
        <v>1750</v>
      </c>
      <c r="C71" s="24">
        <v>3500</v>
      </c>
      <c r="D71" s="24"/>
      <c r="E71" s="24"/>
      <c r="F71" s="24"/>
      <c r="G71" s="24">
        <v>3500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</row>
    <row r="72" spans="1:17" s="10" customFormat="1" ht="12.75">
      <c r="A72" s="10" t="s">
        <v>154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</row>
    <row r="73" spans="1:17" s="10" customFormat="1" ht="12.75">
      <c r="A73" s="10" t="s">
        <v>155</v>
      </c>
      <c r="B73" s="24"/>
      <c r="C73" s="24">
        <v>10150</v>
      </c>
      <c r="D73" s="24"/>
      <c r="E73" s="24"/>
      <c r="F73" s="24"/>
      <c r="G73" s="24">
        <v>10150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</row>
    <row r="74" spans="1:17" s="10" customFormat="1" ht="12.75">
      <c r="A74" s="10" t="s">
        <v>156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</row>
    <row r="75" spans="1:17" ht="12.75">
      <c r="A75" s="18"/>
      <c r="Q75" s="2">
        <f t="shared" si="0"/>
        <v>0</v>
      </c>
    </row>
    <row r="76" spans="1:17" ht="12.75">
      <c r="A76" s="27" t="s">
        <v>125</v>
      </c>
      <c r="B76" s="2">
        <v>0</v>
      </c>
      <c r="C76" s="2">
        <v>2500</v>
      </c>
      <c r="N76">
        <v>2500</v>
      </c>
      <c r="Q76" s="2">
        <f t="shared" si="0"/>
        <v>2500</v>
      </c>
    </row>
    <row r="77" spans="1:17" ht="12.75">
      <c r="A77" s="10"/>
      <c r="Q77" s="2">
        <f t="shared" si="0"/>
        <v>0</v>
      </c>
    </row>
    <row r="78" spans="1:17" ht="12.75">
      <c r="A78" s="27" t="s">
        <v>126</v>
      </c>
      <c r="B78" s="2">
        <v>200</v>
      </c>
      <c r="C78" s="2">
        <v>1000</v>
      </c>
      <c r="D78" s="2">
        <v>17</v>
      </c>
      <c r="E78" s="2">
        <v>17</v>
      </c>
      <c r="F78" s="2">
        <v>17</v>
      </c>
      <c r="G78" s="2">
        <v>17</v>
      </c>
      <c r="H78" s="2">
        <v>17</v>
      </c>
      <c r="I78" s="2">
        <v>17</v>
      </c>
      <c r="J78" s="2">
        <v>17</v>
      </c>
      <c r="K78" s="2">
        <v>17</v>
      </c>
      <c r="L78" s="2">
        <v>17</v>
      </c>
      <c r="M78" s="2">
        <v>17</v>
      </c>
      <c r="N78" s="2">
        <v>17</v>
      </c>
      <c r="O78" s="2">
        <v>17</v>
      </c>
      <c r="P78" s="2">
        <v>17</v>
      </c>
      <c r="Q78" s="2">
        <f t="shared" si="0"/>
        <v>204</v>
      </c>
    </row>
    <row r="79" spans="1:17" ht="12.75">
      <c r="A79" s="10"/>
      <c r="Q79" s="2">
        <f t="shared" si="0"/>
        <v>0</v>
      </c>
    </row>
    <row r="80" spans="1:17" ht="12.75">
      <c r="A80" s="27" t="s">
        <v>127</v>
      </c>
      <c r="B80" s="2">
        <v>0</v>
      </c>
      <c r="C80" s="2">
        <v>6000</v>
      </c>
      <c r="D80" s="2">
        <v>0</v>
      </c>
      <c r="E80" s="2">
        <v>0</v>
      </c>
      <c r="F80" s="2">
        <v>0</v>
      </c>
      <c r="G80" s="2">
        <v>0</v>
      </c>
      <c r="H80">
        <v>500</v>
      </c>
      <c r="I80">
        <v>500</v>
      </c>
      <c r="J80">
        <v>500</v>
      </c>
      <c r="K80">
        <v>500</v>
      </c>
      <c r="L80">
        <v>500</v>
      </c>
      <c r="M80">
        <v>500</v>
      </c>
      <c r="N80">
        <v>500</v>
      </c>
      <c r="O80">
        <v>500</v>
      </c>
      <c r="P80">
        <v>500</v>
      </c>
      <c r="Q80" s="2">
        <f t="shared" si="0"/>
        <v>4500</v>
      </c>
    </row>
    <row r="81" spans="1:17" ht="12.75">
      <c r="A81" s="10"/>
      <c r="Q81" s="2">
        <f t="shared" si="0"/>
        <v>0</v>
      </c>
    </row>
    <row r="82" spans="1:17" ht="12.75">
      <c r="A82" s="27" t="s">
        <v>128</v>
      </c>
      <c r="Q82" s="2">
        <f aca="true" t="shared" si="6" ref="Q82:Q126">SUM(E82:P82)</f>
        <v>0</v>
      </c>
    </row>
    <row r="83" spans="1:17" ht="12.75">
      <c r="A83" s="10" t="s">
        <v>167</v>
      </c>
      <c r="B83" s="2">
        <v>7200</v>
      </c>
      <c r="C83" s="2">
        <v>0</v>
      </c>
      <c r="D83" s="2">
        <v>600</v>
      </c>
      <c r="E83" s="2">
        <v>600</v>
      </c>
      <c r="F83" s="2">
        <v>600</v>
      </c>
      <c r="G83" s="2">
        <v>600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f t="shared" si="6"/>
        <v>1800</v>
      </c>
    </row>
    <row r="84" spans="1:16" ht="12.75">
      <c r="A84" s="10" t="s">
        <v>166</v>
      </c>
      <c r="E84" s="2">
        <v>1500</v>
      </c>
      <c r="F84" s="2">
        <v>750</v>
      </c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7" ht="12.75">
      <c r="A85" s="10" t="s">
        <v>161</v>
      </c>
      <c r="C85" s="2">
        <v>0</v>
      </c>
      <c r="Q85" s="2">
        <f t="shared" si="6"/>
        <v>0</v>
      </c>
    </row>
    <row r="86" spans="1:17" ht="12.75">
      <c r="A86" s="10" t="s">
        <v>87</v>
      </c>
      <c r="B86" s="2">
        <v>500</v>
      </c>
      <c r="C86" s="2">
        <v>10500</v>
      </c>
      <c r="L86">
        <v>500</v>
      </c>
      <c r="Q86" s="2">
        <f t="shared" si="6"/>
        <v>500</v>
      </c>
    </row>
    <row r="87" spans="1:6" ht="12.75">
      <c r="A87" s="10" t="s">
        <v>164</v>
      </c>
      <c r="F87" s="2"/>
    </row>
    <row r="88" spans="1:17" ht="12.75">
      <c r="A88" s="18"/>
      <c r="Q88" s="2">
        <f t="shared" si="6"/>
        <v>0</v>
      </c>
    </row>
    <row r="89" spans="1:17" ht="12.75">
      <c r="A89" s="27" t="s">
        <v>165</v>
      </c>
      <c r="Q89" s="2">
        <f t="shared" si="6"/>
        <v>0</v>
      </c>
    </row>
    <row r="90" spans="1:17" ht="12.75">
      <c r="A90" s="10"/>
      <c r="Q90" s="2">
        <f t="shared" si="6"/>
        <v>0</v>
      </c>
    </row>
    <row r="91" spans="1:17" ht="12.75">
      <c r="A91" s="27" t="s">
        <v>129</v>
      </c>
      <c r="Q91" s="2">
        <f t="shared" si="6"/>
        <v>0</v>
      </c>
    </row>
    <row r="92" spans="1:17" ht="12.75">
      <c r="A92" s="10"/>
      <c r="Q92" s="2">
        <f t="shared" si="6"/>
        <v>0</v>
      </c>
    </row>
    <row r="93" spans="1:17" ht="12.75">
      <c r="A93" s="27" t="s">
        <v>137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>
        <f t="shared" si="6"/>
        <v>0</v>
      </c>
    </row>
    <row r="94" spans="1:17" s="10" customFormat="1" ht="12.75">
      <c r="A94" s="10" t="s">
        <v>159</v>
      </c>
      <c r="B94" s="24">
        <v>120</v>
      </c>
      <c r="C94" s="24">
        <v>120</v>
      </c>
      <c r="D94" s="24">
        <v>10</v>
      </c>
      <c r="E94" s="24">
        <v>10</v>
      </c>
      <c r="F94" s="24">
        <v>10</v>
      </c>
      <c r="G94" s="24">
        <v>10</v>
      </c>
      <c r="H94" s="24">
        <v>10</v>
      </c>
      <c r="I94" s="24">
        <v>10</v>
      </c>
      <c r="J94" s="24">
        <v>10</v>
      </c>
      <c r="K94" s="24">
        <v>10</v>
      </c>
      <c r="L94" s="24">
        <v>10</v>
      </c>
      <c r="M94" s="24">
        <v>10</v>
      </c>
      <c r="N94" s="24">
        <v>10</v>
      </c>
      <c r="O94" s="24">
        <v>10</v>
      </c>
      <c r="P94" s="24">
        <v>10</v>
      </c>
      <c r="Q94" s="2">
        <f t="shared" si="6"/>
        <v>120</v>
      </c>
    </row>
    <row r="95" spans="1:17" s="10" customFormat="1" ht="12.75">
      <c r="A95" s="10" t="s">
        <v>160</v>
      </c>
      <c r="B95" s="24">
        <v>6000</v>
      </c>
      <c r="C95" s="24">
        <v>6000</v>
      </c>
      <c r="D95" s="24">
        <v>3000</v>
      </c>
      <c r="E95" s="24"/>
      <c r="F95" s="24">
        <v>3000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">
        <f t="shared" si="6"/>
        <v>3000</v>
      </c>
    </row>
    <row r="96" spans="1:17" ht="12.75">
      <c r="A96" s="10"/>
      <c r="Q96" s="2">
        <f t="shared" si="6"/>
        <v>0</v>
      </c>
    </row>
    <row r="97" spans="1:17" ht="12.75">
      <c r="A97" s="27" t="s">
        <v>130</v>
      </c>
      <c r="Q97" s="2">
        <f t="shared" si="6"/>
        <v>0</v>
      </c>
    </row>
    <row r="98" spans="1:17" ht="12.75">
      <c r="A98" s="10" t="s">
        <v>146</v>
      </c>
      <c r="B98" s="2">
        <v>500</v>
      </c>
      <c r="C98" s="2">
        <v>500</v>
      </c>
      <c r="E98">
        <v>100</v>
      </c>
      <c r="H98">
        <v>100</v>
      </c>
      <c r="K98">
        <v>200</v>
      </c>
      <c r="N98">
        <v>100</v>
      </c>
      <c r="Q98" s="2">
        <f t="shared" si="6"/>
        <v>500</v>
      </c>
    </row>
    <row r="99" spans="1:17" ht="12.75">
      <c r="A99" s="27" t="s">
        <v>145</v>
      </c>
      <c r="B99" s="2">
        <v>1000</v>
      </c>
      <c r="C99" s="2">
        <v>1000</v>
      </c>
      <c r="L99">
        <v>1000</v>
      </c>
      <c r="Q99" s="2">
        <f t="shared" si="6"/>
        <v>1000</v>
      </c>
    </row>
    <row r="100" spans="1:17" ht="12.75">
      <c r="A100" s="27"/>
      <c r="Q100" s="2">
        <f t="shared" si="6"/>
        <v>0</v>
      </c>
    </row>
    <row r="101" spans="1:17" ht="12.75">
      <c r="A101" s="27" t="s">
        <v>131</v>
      </c>
      <c r="Q101" s="2">
        <f t="shared" si="6"/>
        <v>0</v>
      </c>
    </row>
    <row r="102" spans="1:17" ht="12.75">
      <c r="A102" s="10" t="s">
        <v>133</v>
      </c>
      <c r="B102" s="2">
        <v>55</v>
      </c>
      <c r="C102" s="2">
        <v>55</v>
      </c>
      <c r="I102">
        <v>55</v>
      </c>
      <c r="Q102" s="2">
        <f t="shared" si="6"/>
        <v>55</v>
      </c>
    </row>
    <row r="103" spans="1:17" ht="12.75">
      <c r="A103" s="27" t="s">
        <v>132</v>
      </c>
      <c r="Q103" s="2">
        <f t="shared" si="6"/>
        <v>0</v>
      </c>
    </row>
    <row r="104" spans="1:17" ht="12.75">
      <c r="A104" s="27"/>
      <c r="Q104" s="2">
        <f t="shared" si="6"/>
        <v>0</v>
      </c>
    </row>
    <row r="105" spans="1:17" ht="12.75">
      <c r="A105" s="27" t="s">
        <v>134</v>
      </c>
      <c r="Q105" s="2">
        <f t="shared" si="6"/>
        <v>0</v>
      </c>
    </row>
    <row r="106" spans="1:17" ht="12.75">
      <c r="A106" s="10" t="s">
        <v>135</v>
      </c>
      <c r="B106" s="2">
        <v>42</v>
      </c>
      <c r="C106" s="2">
        <v>42</v>
      </c>
      <c r="E106">
        <v>42</v>
      </c>
      <c r="Q106" s="2">
        <f t="shared" si="6"/>
        <v>42</v>
      </c>
    </row>
    <row r="107" spans="1:17" ht="12.75">
      <c r="A107" s="27" t="s">
        <v>136</v>
      </c>
      <c r="B107" s="2">
        <v>5000</v>
      </c>
      <c r="C107" s="2">
        <v>10000</v>
      </c>
      <c r="D107" s="2">
        <v>500</v>
      </c>
      <c r="E107" s="2">
        <v>500</v>
      </c>
      <c r="F107" s="2">
        <v>500</v>
      </c>
      <c r="G107" s="2">
        <v>500</v>
      </c>
      <c r="H107" s="2">
        <v>600</v>
      </c>
      <c r="I107" s="2">
        <v>600</v>
      </c>
      <c r="J107" s="2">
        <v>600</v>
      </c>
      <c r="K107" s="2">
        <v>600</v>
      </c>
      <c r="L107" s="2">
        <v>600</v>
      </c>
      <c r="M107" s="2">
        <v>600</v>
      </c>
      <c r="N107" s="2">
        <v>600</v>
      </c>
      <c r="O107" s="2">
        <v>600</v>
      </c>
      <c r="P107" s="2">
        <v>600</v>
      </c>
      <c r="Q107" s="2">
        <f t="shared" si="6"/>
        <v>6900</v>
      </c>
    </row>
    <row r="108" spans="1:17" ht="12.75">
      <c r="A108" s="10"/>
      <c r="Q108" s="2">
        <f t="shared" si="6"/>
        <v>0</v>
      </c>
    </row>
    <row r="109" spans="1:17" s="25" customFormat="1" ht="12.75">
      <c r="A109" s="27" t="s">
        <v>138</v>
      </c>
      <c r="B109" s="24"/>
      <c r="C109" s="26"/>
      <c r="D109" s="26"/>
      <c r="E109" s="10"/>
      <c r="L109" s="10">
        <v>200</v>
      </c>
      <c r="Q109" s="2">
        <f t="shared" si="6"/>
        <v>200</v>
      </c>
    </row>
    <row r="110" spans="1:17" s="10" customFormat="1" ht="12.75">
      <c r="A110" s="10" t="s">
        <v>142</v>
      </c>
      <c r="B110" s="24">
        <v>200</v>
      </c>
      <c r="C110" s="24">
        <v>400</v>
      </c>
      <c r="D110" s="24">
        <v>25</v>
      </c>
      <c r="E110" s="24">
        <v>25</v>
      </c>
      <c r="G110" s="24">
        <v>25</v>
      </c>
      <c r="H110" s="24">
        <v>25</v>
      </c>
      <c r="J110" s="10">
        <v>25</v>
      </c>
      <c r="L110" s="10">
        <v>50</v>
      </c>
      <c r="N110" s="10">
        <v>25</v>
      </c>
      <c r="O110" s="10">
        <v>25</v>
      </c>
      <c r="P110" s="10">
        <v>25</v>
      </c>
      <c r="Q110" s="2">
        <f t="shared" si="6"/>
        <v>225</v>
      </c>
    </row>
    <row r="111" spans="1:17" s="25" customFormat="1" ht="12.75">
      <c r="A111" s="27" t="s">
        <v>141</v>
      </c>
      <c r="B111" s="24">
        <v>300</v>
      </c>
      <c r="C111" s="24">
        <v>500</v>
      </c>
      <c r="D111" s="26"/>
      <c r="E111" s="10">
        <v>75</v>
      </c>
      <c r="H111" s="10">
        <v>75</v>
      </c>
      <c r="J111" s="10">
        <v>150</v>
      </c>
      <c r="O111" s="10">
        <v>75</v>
      </c>
      <c r="Q111" s="2">
        <f t="shared" si="6"/>
        <v>375</v>
      </c>
    </row>
    <row r="112" spans="1:17" ht="12.75">
      <c r="A112" s="9" t="s">
        <v>140</v>
      </c>
      <c r="B112" s="24">
        <v>5000</v>
      </c>
      <c r="C112" s="2">
        <v>5000</v>
      </c>
      <c r="L112">
        <v>5000</v>
      </c>
      <c r="Q112" s="2">
        <f t="shared" si="6"/>
        <v>5000</v>
      </c>
    </row>
    <row r="113" spans="1:17" s="25" customFormat="1" ht="12.75">
      <c r="A113" s="27" t="s">
        <v>139</v>
      </c>
      <c r="B113" s="24">
        <v>300</v>
      </c>
      <c r="C113" s="24">
        <v>400</v>
      </c>
      <c r="D113" s="26"/>
      <c r="H113" s="10">
        <v>100</v>
      </c>
      <c r="I113" s="10">
        <v>100</v>
      </c>
      <c r="J113" s="10">
        <v>100</v>
      </c>
      <c r="Q113" s="2">
        <f t="shared" si="6"/>
        <v>300</v>
      </c>
    </row>
    <row r="114" spans="1:17" s="25" customFormat="1" ht="12.75">
      <c r="A114" s="27"/>
      <c r="B114" s="24"/>
      <c r="C114" s="24"/>
      <c r="D114" s="26"/>
      <c r="H114" s="10"/>
      <c r="I114" s="10"/>
      <c r="J114" s="10"/>
      <c r="Q114" s="2"/>
    </row>
    <row r="115" spans="1:17" s="25" customFormat="1" ht="12.75">
      <c r="A115" s="27" t="s">
        <v>147</v>
      </c>
      <c r="B115" s="24"/>
      <c r="C115" s="24"/>
      <c r="D115" s="26"/>
      <c r="H115" s="10"/>
      <c r="I115" s="10"/>
      <c r="J115" s="10"/>
      <c r="Q115" s="2"/>
    </row>
    <row r="116" spans="1:17" s="10" customFormat="1" ht="12.75">
      <c r="A116" s="9" t="s">
        <v>149</v>
      </c>
      <c r="B116" s="24">
        <v>15000</v>
      </c>
      <c r="C116" s="24">
        <v>15000</v>
      </c>
      <c r="D116" s="24"/>
      <c r="G116" s="10">
        <v>5000</v>
      </c>
      <c r="K116" s="10">
        <v>5000</v>
      </c>
      <c r="N116" s="10">
        <v>5000</v>
      </c>
      <c r="Q116" s="24">
        <f t="shared" si="6"/>
        <v>15000</v>
      </c>
    </row>
    <row r="117" spans="1:17" s="10" customFormat="1" ht="12.75">
      <c r="A117" s="10" t="s">
        <v>150</v>
      </c>
      <c r="B117" s="24"/>
      <c r="C117" s="24">
        <v>15000</v>
      </c>
      <c r="D117" s="24"/>
      <c r="K117" s="10">
        <v>5000</v>
      </c>
      <c r="N117" s="10">
        <v>5000</v>
      </c>
      <c r="Q117" s="24">
        <f t="shared" si="6"/>
        <v>10000</v>
      </c>
    </row>
    <row r="118" spans="1:17" ht="12.75">
      <c r="A118" s="10" t="s">
        <v>153</v>
      </c>
      <c r="Q118" s="2">
        <f t="shared" si="6"/>
        <v>0</v>
      </c>
    </row>
    <row r="119" spans="1:17" ht="12.75">
      <c r="A119" s="10" t="s">
        <v>155</v>
      </c>
      <c r="C119" s="2">
        <v>100000</v>
      </c>
      <c r="H119">
        <v>2000</v>
      </c>
      <c r="I119">
        <v>4000</v>
      </c>
      <c r="J119">
        <v>6000</v>
      </c>
      <c r="K119">
        <v>10000</v>
      </c>
      <c r="L119">
        <v>10000</v>
      </c>
      <c r="M119">
        <v>10000</v>
      </c>
      <c r="N119">
        <v>10000</v>
      </c>
      <c r="O119">
        <v>10000</v>
      </c>
      <c r="P119">
        <v>10000</v>
      </c>
      <c r="Q119" s="2">
        <f t="shared" si="6"/>
        <v>72000</v>
      </c>
    </row>
    <row r="120" spans="1:17" ht="12.75">
      <c r="A120" s="18"/>
      <c r="Q120" s="2">
        <f t="shared" si="6"/>
        <v>0</v>
      </c>
    </row>
    <row r="121" spans="1:17" ht="12.75">
      <c r="A121" s="14"/>
      <c r="B121" s="6"/>
      <c r="C121" s="15"/>
      <c r="D121" s="15"/>
      <c r="Q121" s="2">
        <f t="shared" si="6"/>
        <v>0</v>
      </c>
    </row>
    <row r="122" spans="1:17" ht="12.75">
      <c r="A122" s="27" t="s">
        <v>148</v>
      </c>
      <c r="B122" s="2">
        <v>4000</v>
      </c>
      <c r="C122" s="2">
        <v>4500</v>
      </c>
      <c r="L122">
        <v>4500</v>
      </c>
      <c r="Q122" s="2">
        <f t="shared" si="6"/>
        <v>4500</v>
      </c>
    </row>
    <row r="123" spans="1:17" ht="12.75">
      <c r="A123" s="14"/>
      <c r="Q123" s="2">
        <f t="shared" si="6"/>
        <v>0</v>
      </c>
    </row>
    <row r="124" spans="1:17" s="27" customFormat="1" ht="12.75">
      <c r="A124" s="27" t="s">
        <v>162</v>
      </c>
      <c r="B124" s="28">
        <f>SUM(B67+(SUM(B68:B122)))</f>
        <v>123172</v>
      </c>
      <c r="C124" s="28">
        <f aca="true" t="shared" si="7" ref="C124:P124">SUM(C67+(SUM(C68:C122)))</f>
        <v>352939</v>
      </c>
      <c r="D124" s="28">
        <f t="shared" si="7"/>
        <v>15130</v>
      </c>
      <c r="E124" s="28">
        <f t="shared" si="7"/>
        <v>14273</v>
      </c>
      <c r="F124" s="28">
        <f t="shared" si="7"/>
        <v>11175</v>
      </c>
      <c r="G124" s="28">
        <f t="shared" si="7"/>
        <v>25750</v>
      </c>
      <c r="H124" s="28">
        <f t="shared" si="7"/>
        <v>16359</v>
      </c>
      <c r="I124" s="28">
        <f t="shared" si="7"/>
        <v>18214</v>
      </c>
      <c r="J124" s="28">
        <f t="shared" si="7"/>
        <v>20334</v>
      </c>
      <c r="K124" s="28">
        <f t="shared" si="7"/>
        <v>34259</v>
      </c>
      <c r="L124" s="28">
        <f t="shared" si="7"/>
        <v>35309</v>
      </c>
      <c r="M124" s="28">
        <f t="shared" si="7"/>
        <v>24059</v>
      </c>
      <c r="N124" s="28">
        <f t="shared" si="7"/>
        <v>36684</v>
      </c>
      <c r="O124" s="28">
        <f t="shared" si="7"/>
        <v>24159</v>
      </c>
      <c r="P124" s="28">
        <f t="shared" si="7"/>
        <v>24084</v>
      </c>
      <c r="Q124" s="28">
        <f t="shared" si="6"/>
        <v>284659</v>
      </c>
    </row>
    <row r="125" spans="2:17" s="18" customFormat="1" ht="12.75">
      <c r="B125" s="20"/>
      <c r="C125" s="20"/>
      <c r="D125" s="20"/>
      <c r="Q125" s="28">
        <f t="shared" si="6"/>
        <v>0</v>
      </c>
    </row>
    <row r="126" spans="1:17" s="27" customFormat="1" ht="12.75">
      <c r="A126" s="27" t="s">
        <v>163</v>
      </c>
      <c r="B126" s="28">
        <f>B45-B124</f>
        <v>-27672</v>
      </c>
      <c r="C126" s="28">
        <f>C45-C124</f>
        <v>-37439</v>
      </c>
      <c r="D126" s="28">
        <f>D45-D124</f>
        <v>22870</v>
      </c>
      <c r="E126" s="28">
        <f>E45-E124</f>
        <v>28227</v>
      </c>
      <c r="F126" s="28">
        <f>F45-F124</f>
        <v>3325</v>
      </c>
      <c r="G126" s="28">
        <f>G45-G124</f>
        <v>173750</v>
      </c>
      <c r="H126" s="28">
        <f>H45-H124</f>
        <v>-15359</v>
      </c>
      <c r="I126" s="28">
        <f>I45-I124</f>
        <v>-15214</v>
      </c>
      <c r="J126" s="28">
        <f>J45-J124</f>
        <v>-9834</v>
      </c>
      <c r="K126" s="28">
        <f>K45-K124</f>
        <v>-32259</v>
      </c>
      <c r="L126" s="28">
        <f>L45-L124</f>
        <v>-26309</v>
      </c>
      <c r="M126" s="28">
        <f>M45-M124</f>
        <v>-21059</v>
      </c>
      <c r="N126" s="28">
        <f>N45-N124</f>
        <v>-36184</v>
      </c>
      <c r="O126" s="28">
        <f>O45-O124</f>
        <v>-24159</v>
      </c>
      <c r="P126" s="28">
        <f>P45-P124</f>
        <v>-23584</v>
      </c>
      <c r="Q126" s="35">
        <f t="shared" si="6"/>
        <v>1341</v>
      </c>
    </row>
    <row r="127" ht="12.75">
      <c r="A127" s="10"/>
    </row>
    <row r="128" spans="1:4" ht="12.75">
      <c r="A128" s="1"/>
      <c r="B128" s="6"/>
      <c r="C128" s="6"/>
      <c r="D128" s="6"/>
    </row>
    <row r="129" ht="12.75">
      <c r="A129" s="1"/>
    </row>
    <row r="130" spans="2:17" s="19" customFormat="1" ht="12.75">
      <c r="B130" s="21"/>
      <c r="C130" s="21"/>
      <c r="D130" s="21"/>
      <c r="Q130" s="2"/>
    </row>
    <row r="131" spans="1:2" ht="12.75">
      <c r="A131" s="1"/>
      <c r="B131" s="6"/>
    </row>
    <row r="132" spans="1:2" ht="12.75">
      <c r="A132" s="14"/>
      <c r="B132" s="6"/>
    </row>
    <row r="133" spans="1:2" ht="11.25" customHeight="1">
      <c r="A133" s="18"/>
      <c r="B133" s="6"/>
    </row>
    <row r="134" spans="1:4" ht="12.75">
      <c r="A134" s="12"/>
      <c r="B134" s="16"/>
      <c r="C134" s="16"/>
      <c r="D134" s="16"/>
    </row>
    <row r="135" spans="1:17" s="14" customFormat="1" ht="12.75">
      <c r="A135" s="12"/>
      <c r="B135" s="16"/>
      <c r="C135" s="16"/>
      <c r="D135" s="16"/>
      <c r="Q135" s="2"/>
    </row>
    <row r="136" spans="1:4" ht="12.75">
      <c r="A136" s="14"/>
      <c r="B136" s="15"/>
      <c r="C136" s="15"/>
      <c r="D136" s="15"/>
    </row>
    <row r="137" spans="1:4" ht="12.75">
      <c r="A137" s="14"/>
      <c r="B137" s="15"/>
      <c r="C137" s="15"/>
      <c r="D137" s="15"/>
    </row>
    <row r="138" spans="1:2" ht="12.75">
      <c r="A138" s="1"/>
      <c r="B138" s="6"/>
    </row>
    <row r="139" spans="1:2" ht="12.75">
      <c r="A139" s="1"/>
      <c r="B139" s="6"/>
    </row>
    <row r="140" spans="1:2" ht="12.75">
      <c r="A140" s="1"/>
      <c r="B140" s="6"/>
    </row>
    <row r="141" spans="1:2" ht="12.75">
      <c r="A141" s="1"/>
      <c r="B141" s="6"/>
    </row>
    <row r="142" spans="1:2" ht="12.75">
      <c r="A142" s="1"/>
      <c r="B142" s="6"/>
    </row>
    <row r="143" spans="1:2" ht="12.75">
      <c r="A143" s="1"/>
      <c r="B143" s="6"/>
    </row>
    <row r="144" spans="1:2" ht="12.75">
      <c r="A144" s="1"/>
      <c r="B144" s="6"/>
    </row>
    <row r="145" spans="1:2" ht="12.75">
      <c r="A145" s="12"/>
      <c r="B145" s="16"/>
    </row>
    <row r="146" ht="12.75">
      <c r="A146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jgkaiser</cp:lastModifiedBy>
  <cp:lastPrinted>2011-05-27T13:45:02Z</cp:lastPrinted>
  <dcterms:created xsi:type="dcterms:W3CDTF">2010-12-20T19:12:33Z</dcterms:created>
  <dcterms:modified xsi:type="dcterms:W3CDTF">2011-12-12T16:08:37Z</dcterms:modified>
  <cp:category/>
  <cp:version/>
  <cp:contentType/>
  <cp:contentStatus/>
</cp:coreProperties>
</file>